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570" windowWidth="19440" windowHeight="11955"/>
  </bookViews>
  <sheets>
    <sheet name="Coupe Relais 3B" sheetId="1" r:id="rId1"/>
    <sheet name="Coupe de l'Oise 1" sheetId="13" r:id="rId2"/>
    <sheet name="Coupe de l'Oise 2" sheetId="15" r:id="rId3"/>
    <sheet name="Coupe de l'Oise 5 Quilles" sheetId="16" r:id="rId4"/>
    <sheet name="Reference" sheetId="3" state="hidden" r:id="rId5"/>
    <sheet name="Licenciés" sheetId="11" r:id="rId6"/>
  </sheets>
  <definedNames>
    <definedName name="Bande">Reference!$Q$3:$R$9</definedName>
    <definedName name="Bandes3">Reference!$S$3:$T$9</definedName>
    <definedName name="Cadre">Reference!$O$3:$P$8</definedName>
    <definedName name="Classement">Licenciés!$A$3:$K$468</definedName>
    <definedName name="Clubs">Reference!$F$2:$F$11</definedName>
    <definedName name="Equilles">Reference!$H$8:$H$11</definedName>
    <definedName name="Equipe">Reference!$H$2:$H$5</definedName>
    <definedName name="Format">Reference!$J$2:$J$3</definedName>
    <definedName name="journee">Reference!$D$2:$D$19</definedName>
    <definedName name="Libre">Reference!$L$3:$N$11</definedName>
    <definedName name="Niveau">Reference!$H$14:$H$17</definedName>
    <definedName name="poules">Reference!$B$2:$B$5</definedName>
    <definedName name="_xlnm.Print_Area" localSheetId="3">'Coupe de l''Oise 5 Quilles'!$A$1:$P$86</definedName>
    <definedName name="_xlnm.Print_Area" localSheetId="0">'Coupe Relais 3B'!$A$1:$M$41</definedName>
  </definedNames>
  <calcPr calcId="145621" forceFullCalc="1"/>
</workbook>
</file>

<file path=xl/calcChain.xml><?xml version="1.0" encoding="utf-8"?>
<calcChain xmlns="http://schemas.openxmlformats.org/spreadsheetml/2006/main">
  <c r="I22" i="15" l="1"/>
  <c r="G21" i="15"/>
  <c r="C22" i="15"/>
  <c r="C21" i="15"/>
  <c r="A21" i="15" s="1"/>
  <c r="C20" i="15"/>
  <c r="C19" i="15"/>
  <c r="C14" i="15"/>
  <c r="A14" i="15" s="1"/>
  <c r="C13" i="15"/>
  <c r="A13" i="15" s="1"/>
  <c r="C12" i="15"/>
  <c r="C11" i="15"/>
  <c r="J25" i="15"/>
  <c r="G25" i="15"/>
  <c r="D29" i="15"/>
  <c r="I22" i="13"/>
  <c r="I20" i="13"/>
  <c r="I19" i="13"/>
  <c r="C22" i="13"/>
  <c r="A22" i="13" s="1"/>
  <c r="C21" i="13"/>
  <c r="A21" i="13" s="1"/>
  <c r="C20" i="13"/>
  <c r="A20" i="13" s="1"/>
  <c r="C19" i="13"/>
  <c r="A19" i="13" s="1"/>
  <c r="G21" i="13"/>
  <c r="J25" i="13"/>
  <c r="G25" i="13"/>
  <c r="J23" i="1"/>
  <c r="K20" i="1"/>
  <c r="K19" i="1"/>
  <c r="K18" i="1"/>
  <c r="K13" i="1"/>
  <c r="K12" i="1"/>
  <c r="K11" i="1"/>
  <c r="G23" i="1"/>
  <c r="C69" i="16" l="1"/>
  <c r="C66" i="16"/>
  <c r="C63" i="16"/>
  <c r="C60" i="16"/>
  <c r="C57" i="16"/>
  <c r="C54" i="16"/>
  <c r="C51" i="16"/>
  <c r="C48" i="16"/>
  <c r="C38" i="16"/>
  <c r="C35" i="16"/>
  <c r="C32" i="16"/>
  <c r="C29" i="16"/>
  <c r="C26" i="16"/>
  <c r="C23" i="16"/>
  <c r="C20" i="16"/>
  <c r="C17" i="16"/>
  <c r="D74" i="16"/>
  <c r="P59" i="16"/>
  <c r="P53" i="16"/>
  <c r="P50" i="16"/>
  <c r="P47" i="16"/>
  <c r="P71" i="16" s="1"/>
  <c r="P28" i="16"/>
  <c r="P22" i="16"/>
  <c r="P19" i="16"/>
  <c r="P16" i="16"/>
  <c r="P40" i="16" s="1"/>
  <c r="L22" i="15" l="1"/>
  <c r="G22" i="15"/>
  <c r="E22" i="15"/>
  <c r="D22" i="15"/>
  <c r="A22" i="15"/>
  <c r="M21" i="15"/>
  <c r="I21" i="15"/>
  <c r="L21" i="15" s="1"/>
  <c r="D21" i="15"/>
  <c r="I20" i="15"/>
  <c r="L20" i="15" s="1"/>
  <c r="G20" i="15"/>
  <c r="E20" i="15"/>
  <c r="D20" i="15"/>
  <c r="A20" i="15"/>
  <c r="I19" i="15"/>
  <c r="G19" i="15"/>
  <c r="E19" i="15"/>
  <c r="D19" i="15"/>
  <c r="L14" i="15"/>
  <c r="G14" i="15"/>
  <c r="M14" i="15"/>
  <c r="L13" i="15"/>
  <c r="G13" i="15"/>
  <c r="M13" i="15"/>
  <c r="L12" i="15"/>
  <c r="G12" i="15"/>
  <c r="L11" i="15"/>
  <c r="G11" i="15"/>
  <c r="E19" i="13"/>
  <c r="M21" i="13"/>
  <c r="I21" i="13"/>
  <c r="L21" i="13" s="1"/>
  <c r="D21" i="13"/>
  <c r="C14" i="13"/>
  <c r="A14" i="13" s="1"/>
  <c r="G14" i="13"/>
  <c r="L14" i="13"/>
  <c r="E29" i="15" l="1"/>
  <c r="F29" i="15" s="1"/>
  <c r="L19" i="15"/>
  <c r="A19" i="15"/>
  <c r="M19" i="15" s="1"/>
  <c r="A12" i="15"/>
  <c r="M12" i="15" s="1"/>
  <c r="A11" i="15"/>
  <c r="M11" i="15" s="1"/>
  <c r="M14" i="13"/>
  <c r="E29" i="13"/>
  <c r="F29" i="13" s="1"/>
  <c r="M22" i="15"/>
  <c r="K13" i="15" s="1"/>
  <c r="M20" i="15"/>
  <c r="I21" i="1"/>
  <c r="I14" i="1"/>
  <c r="H21" i="1"/>
  <c r="K21" i="1" s="1"/>
  <c r="H14" i="1"/>
  <c r="K14" i="1" s="1"/>
  <c r="B19" i="1"/>
  <c r="B18" i="1"/>
  <c r="D29" i="13"/>
  <c r="L22" i="13"/>
  <c r="G22" i="13"/>
  <c r="E22" i="13"/>
  <c r="M22" i="13"/>
  <c r="L20" i="13"/>
  <c r="G20" i="13"/>
  <c r="E20" i="13"/>
  <c r="D20" i="13"/>
  <c r="M20" i="13"/>
  <c r="L19" i="13"/>
  <c r="G19" i="13"/>
  <c r="D19" i="13"/>
  <c r="M19" i="13"/>
  <c r="L13" i="13"/>
  <c r="G13" i="13"/>
  <c r="C13" i="13"/>
  <c r="A13" i="13" s="1"/>
  <c r="M13" i="13" s="1"/>
  <c r="K13" i="13" s="1"/>
  <c r="L12" i="13"/>
  <c r="G12" i="13"/>
  <c r="C12" i="13"/>
  <c r="L11" i="13"/>
  <c r="G11" i="13"/>
  <c r="C11" i="13"/>
  <c r="A11" i="13" s="1"/>
  <c r="D27" i="1"/>
  <c r="M20" i="1"/>
  <c r="L20" i="1" s="1"/>
  <c r="G20" i="1"/>
  <c r="E20" i="1"/>
  <c r="C20" i="1"/>
  <c r="M19" i="1"/>
  <c r="L19" i="1" s="1"/>
  <c r="G19" i="1"/>
  <c r="E19" i="1"/>
  <c r="C19" i="1"/>
  <c r="M18" i="1"/>
  <c r="G18" i="1"/>
  <c r="E18" i="1"/>
  <c r="C18" i="1"/>
  <c r="M13" i="1"/>
  <c r="L13" i="1" s="1"/>
  <c r="G13" i="1"/>
  <c r="C13" i="1"/>
  <c r="M12" i="1"/>
  <c r="G12" i="1"/>
  <c r="C12" i="1"/>
  <c r="M11" i="1"/>
  <c r="G11" i="1"/>
  <c r="C11" i="1"/>
  <c r="M23" i="13" l="1"/>
  <c r="K22" i="15"/>
  <c r="K21" i="15"/>
  <c r="K12" i="15"/>
  <c r="K20" i="15" s="1"/>
  <c r="K11" i="15"/>
  <c r="K19" i="15" s="1"/>
  <c r="M15" i="15"/>
  <c r="M23" i="15"/>
  <c r="K14" i="15" s="1"/>
  <c r="K14" i="13"/>
  <c r="A12" i="13"/>
  <c r="M12" i="13" s="1"/>
  <c r="M11" i="13"/>
  <c r="K22" i="13"/>
  <c r="K21" i="13"/>
  <c r="L12" i="1"/>
  <c r="L11" i="1"/>
  <c r="H25" i="1"/>
  <c r="M25" i="1" s="1"/>
  <c r="L18" i="1" s="1"/>
  <c r="B25" i="1"/>
  <c r="K23" i="15" l="1"/>
  <c r="K15" i="15"/>
  <c r="K11" i="13"/>
  <c r="M15" i="13"/>
  <c r="K12" i="13"/>
  <c r="K20" i="13" s="1"/>
  <c r="F25" i="1"/>
  <c r="E27" i="1"/>
  <c r="H27" i="15" l="1"/>
  <c r="M27" i="15" s="1"/>
  <c r="B27" i="15"/>
  <c r="F27" i="15" s="1"/>
  <c r="K15" i="13"/>
  <c r="K19" i="13"/>
  <c r="K23" i="13" s="1"/>
  <c r="F27" i="1"/>
  <c r="H27" i="13" l="1"/>
  <c r="M27" i="13" s="1"/>
  <c r="B27" i="13"/>
  <c r="F27" i="13" s="1"/>
</calcChain>
</file>

<file path=xl/sharedStrings.xml><?xml version="1.0" encoding="utf-8"?>
<sst xmlns="http://schemas.openxmlformats.org/spreadsheetml/2006/main" count="3407" uniqueCount="776">
  <si>
    <t>Journée N°</t>
  </si>
  <si>
    <t>Date :</t>
  </si>
  <si>
    <t>Club recevant :</t>
  </si>
  <si>
    <t>Équipe :</t>
  </si>
  <si>
    <t>Quota Pts</t>
  </si>
  <si>
    <t>Reprises max</t>
  </si>
  <si>
    <t>Clt</t>
  </si>
  <si>
    <t>Mode   de jeu</t>
  </si>
  <si>
    <t>Format</t>
  </si>
  <si>
    <t>Licence:</t>
  </si>
  <si>
    <t>Nom:</t>
  </si>
  <si>
    <t>Points</t>
  </si>
  <si>
    <t>Reprises</t>
  </si>
  <si>
    <t>Série</t>
  </si>
  <si>
    <t>Points de match</t>
  </si>
  <si>
    <t>Moyenne</t>
  </si>
  <si>
    <t>%</t>
  </si>
  <si>
    <t>3 bandes</t>
  </si>
  <si>
    <t>2m80</t>
  </si>
  <si>
    <t>Club visiteur :</t>
  </si>
  <si>
    <t>Observations :</t>
  </si>
  <si>
    <t>Nom du capitaine du club recevant :</t>
  </si>
  <si>
    <t>Signature :</t>
  </si>
  <si>
    <t>Nom du capitaine du club visiteur :</t>
  </si>
  <si>
    <t>Nom du directeur de jeu:</t>
  </si>
  <si>
    <t>Feuille à transmettre dès la fin de la dernière rencontre par mail à secretariatsportif.billardoise@gmail.com</t>
  </si>
  <si>
    <t>Tous les noms doivent être écrits en MAJUSCULES</t>
  </si>
  <si>
    <t>Libre</t>
  </si>
  <si>
    <t>Cadre</t>
  </si>
  <si>
    <t>Bande</t>
  </si>
  <si>
    <t>Comité Oise de Billard</t>
  </si>
  <si>
    <t>A</t>
  </si>
  <si>
    <t>B</t>
  </si>
  <si>
    <t>Journée :</t>
  </si>
  <si>
    <t>LIBRE</t>
  </si>
  <si>
    <t>R1</t>
  </si>
  <si>
    <t>N3</t>
  </si>
  <si>
    <t>N2</t>
  </si>
  <si>
    <t>N1</t>
  </si>
  <si>
    <t>Joueurs</t>
  </si>
  <si>
    <t>Quota</t>
  </si>
  <si>
    <t>Signature</t>
  </si>
  <si>
    <t>Pts de match</t>
  </si>
  <si>
    <t>R2</t>
  </si>
  <si>
    <t>R3</t>
  </si>
  <si>
    <t>Simple</t>
  </si>
  <si>
    <t>N° Licence:</t>
  </si>
  <si>
    <t>R4</t>
  </si>
  <si>
    <t>CADRE</t>
  </si>
  <si>
    <t>Double</t>
  </si>
  <si>
    <t>TOTAL</t>
  </si>
  <si>
    <t>1 BANDE</t>
  </si>
  <si>
    <t>3 BANDES</t>
  </si>
  <si>
    <t>64</t>
  </si>
  <si>
    <t>Poules</t>
  </si>
  <si>
    <t>Journées</t>
  </si>
  <si>
    <t>Clubs</t>
  </si>
  <si>
    <t>N° Equipe</t>
  </si>
  <si>
    <t>Format Billard</t>
  </si>
  <si>
    <t>Distances</t>
  </si>
  <si>
    <t>A S BEAUVAIS</t>
  </si>
  <si>
    <t>2m 80</t>
  </si>
  <si>
    <t>BCM CHAMBLYSIEN</t>
  </si>
  <si>
    <t>3m 10</t>
  </si>
  <si>
    <t>Masters</t>
  </si>
  <si>
    <t>GC</t>
  </si>
  <si>
    <t>Finale</t>
  </si>
  <si>
    <t>BC CREPY EN VALOIS</t>
  </si>
  <si>
    <t>de Classement</t>
  </si>
  <si>
    <t>BC CREVECOEUR</t>
  </si>
  <si>
    <t>BC GOUVIEUX</t>
  </si>
  <si>
    <t>BC LIANCOURTOIS</t>
  </si>
  <si>
    <t>NC</t>
  </si>
  <si>
    <t>PC</t>
  </si>
  <si>
    <t>BC MERUVIEN</t>
  </si>
  <si>
    <t>BC SAINT JUSTOIS</t>
  </si>
  <si>
    <t>BC SENLIS</t>
  </si>
  <si>
    <t>BC VILLERS ST PAUL</t>
  </si>
  <si>
    <t>Licence</t>
  </si>
  <si>
    <t>Nom</t>
  </si>
  <si>
    <t>Club</t>
  </si>
  <si>
    <t>Catégorie_Libre</t>
  </si>
  <si>
    <t>Moyenne_Libre</t>
  </si>
  <si>
    <t>Catégorie_cadre</t>
  </si>
  <si>
    <t>Moyenne_cadre</t>
  </si>
  <si>
    <t>Catégorie_bande</t>
  </si>
  <si>
    <t>Moyenne_bande</t>
  </si>
  <si>
    <t>Catégorie_3bandes</t>
  </si>
  <si>
    <t>Moyenne_3bandes</t>
  </si>
  <si>
    <t>169522N</t>
  </si>
  <si>
    <t>138399B</t>
  </si>
  <si>
    <t>176443L</t>
  </si>
  <si>
    <t>166343H</t>
  </si>
  <si>
    <t>114841Z</t>
  </si>
  <si>
    <t>114833R</t>
  </si>
  <si>
    <t>186630J</t>
  </si>
  <si>
    <t>181569H</t>
  </si>
  <si>
    <t>179219D</t>
  </si>
  <si>
    <t>164108D</t>
  </si>
  <si>
    <t>192862H</t>
  </si>
  <si>
    <t>187483L</t>
  </si>
  <si>
    <t>137526M</t>
  </si>
  <si>
    <t>174298E</t>
  </si>
  <si>
    <t>191037Z</t>
  </si>
  <si>
    <t>123293B</t>
  </si>
  <si>
    <t>178371G</t>
  </si>
  <si>
    <t>144727L</t>
  </si>
  <si>
    <t>BARTHONNET DIDIER</t>
  </si>
  <si>
    <t>192595S</t>
  </si>
  <si>
    <t>146280E</t>
  </si>
  <si>
    <t>151822Z</t>
  </si>
  <si>
    <t>BEAUJOUR THIERRY</t>
  </si>
  <si>
    <t>170890A</t>
  </si>
  <si>
    <t>BEAUMER DANIEL</t>
  </si>
  <si>
    <t>166737L</t>
  </si>
  <si>
    <t>184043X</t>
  </si>
  <si>
    <t>175076A</t>
  </si>
  <si>
    <t>187004Q</t>
  </si>
  <si>
    <t>143761H</t>
  </si>
  <si>
    <t>020853B</t>
  </si>
  <si>
    <t>BICHON BERNARD</t>
  </si>
  <si>
    <t>021059Z</t>
  </si>
  <si>
    <t>BIENAIME ERIC</t>
  </si>
  <si>
    <t>132328O</t>
  </si>
  <si>
    <t>193473X</t>
  </si>
  <si>
    <t>142863T</t>
  </si>
  <si>
    <t>BIZET AIME</t>
  </si>
  <si>
    <t>102525H</t>
  </si>
  <si>
    <t>193189N</t>
  </si>
  <si>
    <t>020988G</t>
  </si>
  <si>
    <t>169366T</t>
  </si>
  <si>
    <t>134455J</t>
  </si>
  <si>
    <t>189292C</t>
  </si>
  <si>
    <t>145645T</t>
  </si>
  <si>
    <t>125112A</t>
  </si>
  <si>
    <t>193911Y</t>
  </si>
  <si>
    <t>105529V</t>
  </si>
  <si>
    <t>BOURESCHE ALAIN</t>
  </si>
  <si>
    <t>020831F</t>
  </si>
  <si>
    <t>185677Y</t>
  </si>
  <si>
    <t>146418M</t>
  </si>
  <si>
    <t>BOUTON GERARD</t>
  </si>
  <si>
    <t>165891R</t>
  </si>
  <si>
    <t>134456K</t>
  </si>
  <si>
    <t>190795L</t>
  </si>
  <si>
    <t>193828H</t>
  </si>
  <si>
    <t>192400F</t>
  </si>
  <si>
    <t>159835J</t>
  </si>
  <si>
    <t>182448N</t>
  </si>
  <si>
    <t>176044C</t>
  </si>
  <si>
    <t>185649S</t>
  </si>
  <si>
    <t>141366E</t>
  </si>
  <si>
    <t>020493F</t>
  </si>
  <si>
    <t>170289X</t>
  </si>
  <si>
    <t>142333J</t>
  </si>
  <si>
    <t>185651V</t>
  </si>
  <si>
    <t>193801D</t>
  </si>
  <si>
    <t>135646E</t>
  </si>
  <si>
    <t>185388J</t>
  </si>
  <si>
    <t>182156W</t>
  </si>
  <si>
    <t>168123S</t>
  </si>
  <si>
    <t>CHAUCHAT JEAN LUC</t>
  </si>
  <si>
    <t>142320W</t>
  </si>
  <si>
    <t>192540H</t>
  </si>
  <si>
    <t>187318G</t>
  </si>
  <si>
    <t>153243T</t>
  </si>
  <si>
    <t>176256H</t>
  </si>
  <si>
    <t>144729N</t>
  </si>
  <si>
    <t>185168V</t>
  </si>
  <si>
    <t>112099N</t>
  </si>
  <si>
    <t>182139C</t>
  </si>
  <si>
    <t>185296J</t>
  </si>
  <si>
    <t>189709F</t>
  </si>
  <si>
    <t>192712V</t>
  </si>
  <si>
    <t>020537X</t>
  </si>
  <si>
    <t>191747W</t>
  </si>
  <si>
    <t>107929D</t>
  </si>
  <si>
    <t>167623Z</t>
  </si>
  <si>
    <t>159215K</t>
  </si>
  <si>
    <t>156823K</t>
  </si>
  <si>
    <t>110380K</t>
  </si>
  <si>
    <t>CREDOT GERALD</t>
  </si>
  <si>
    <t>163816L</t>
  </si>
  <si>
    <t>179298P</t>
  </si>
  <si>
    <t>CUNIN ELODIE</t>
  </si>
  <si>
    <t>177151F</t>
  </si>
  <si>
    <t>CUNIN MICKAEL</t>
  </si>
  <si>
    <t>107938M</t>
  </si>
  <si>
    <t>143555J</t>
  </si>
  <si>
    <t>190799Q</t>
  </si>
  <si>
    <t>112083X</t>
  </si>
  <si>
    <t>DAVID MICHEL</t>
  </si>
  <si>
    <t>182236H</t>
  </si>
  <si>
    <t>177333D</t>
  </si>
  <si>
    <t>177976C</t>
  </si>
  <si>
    <t>193153Z</t>
  </si>
  <si>
    <t>156704F</t>
  </si>
  <si>
    <t>192239F</t>
  </si>
  <si>
    <t>152910G</t>
  </si>
  <si>
    <t>187737M</t>
  </si>
  <si>
    <t>137525L</t>
  </si>
  <si>
    <t>150677E</t>
  </si>
  <si>
    <t>DESCAMPS MICHEL</t>
  </si>
  <si>
    <t>137802C</t>
  </si>
  <si>
    <t>105807N</t>
  </si>
  <si>
    <t>152487X</t>
  </si>
  <si>
    <t>180204Z</t>
  </si>
  <si>
    <t>155561N</t>
  </si>
  <si>
    <t>182449P</t>
  </si>
  <si>
    <t>144722G</t>
  </si>
  <si>
    <t>162821E</t>
  </si>
  <si>
    <t>147291Z</t>
  </si>
  <si>
    <t>DOUBLET ROLAND</t>
  </si>
  <si>
    <t>155563Q</t>
  </si>
  <si>
    <t>161559H</t>
  </si>
  <si>
    <t>134452G</t>
  </si>
  <si>
    <t>DRIDI PATRICE</t>
  </si>
  <si>
    <t>140292W</t>
  </si>
  <si>
    <t>186910N</t>
  </si>
  <si>
    <t>DUBOST LOUIS</t>
  </si>
  <si>
    <t>140116C</t>
  </si>
  <si>
    <t>192615P</t>
  </si>
  <si>
    <t>129414M</t>
  </si>
  <si>
    <t>DURLEWANGER DIDIER</t>
  </si>
  <si>
    <t>190760Y</t>
  </si>
  <si>
    <t>186395D</t>
  </si>
  <si>
    <t>191953V</t>
  </si>
  <si>
    <t>182466H</t>
  </si>
  <si>
    <t>148820L</t>
  </si>
  <si>
    <t>152140V</t>
  </si>
  <si>
    <t>139231B</t>
  </si>
  <si>
    <t>FAREZ MICHEL</t>
  </si>
  <si>
    <t>192085N</t>
  </si>
  <si>
    <t>158043L</t>
  </si>
  <si>
    <t>140114A</t>
  </si>
  <si>
    <t>173459S</t>
  </si>
  <si>
    <t>194143A</t>
  </si>
  <si>
    <t>190598X</t>
  </si>
  <si>
    <t>021068I</t>
  </si>
  <si>
    <t>176391E</t>
  </si>
  <si>
    <t>176974N</t>
  </si>
  <si>
    <t>021196G</t>
  </si>
  <si>
    <t>123338U</t>
  </si>
  <si>
    <t>186032J</t>
  </si>
  <si>
    <t>187738N</t>
  </si>
  <si>
    <t>187477E</t>
  </si>
  <si>
    <t>192736W</t>
  </si>
  <si>
    <t>187480H</t>
  </si>
  <si>
    <t>123333P</t>
  </si>
  <si>
    <t>125794G</t>
  </si>
  <si>
    <t>GERARD MICKAEL</t>
  </si>
  <si>
    <t>104115L</t>
  </si>
  <si>
    <t>134909V</t>
  </si>
  <si>
    <t>179567G</t>
  </si>
  <si>
    <t>176973M</t>
  </si>
  <si>
    <t>178895B</t>
  </si>
  <si>
    <t>143057F</t>
  </si>
  <si>
    <t>141604I</t>
  </si>
  <si>
    <t>183244D</t>
  </si>
  <si>
    <t>GOUFFE JACKY</t>
  </si>
  <si>
    <t>129420S</t>
  </si>
  <si>
    <t>113840M</t>
  </si>
  <si>
    <t>173856Z</t>
  </si>
  <si>
    <t>020981Z</t>
  </si>
  <si>
    <t>155562P</t>
  </si>
  <si>
    <t>020531R</t>
  </si>
  <si>
    <t>137521H</t>
  </si>
  <si>
    <t>GUILLOTTE JOSE</t>
  </si>
  <si>
    <t>171067S</t>
  </si>
  <si>
    <t>191539V</t>
  </si>
  <si>
    <t>192132P</t>
  </si>
  <si>
    <t>HAMON JEANNINE</t>
  </si>
  <si>
    <t>187632Y</t>
  </si>
  <si>
    <t>HANNICQ LOPES APOLLINE</t>
  </si>
  <si>
    <t>187631X</t>
  </si>
  <si>
    <t>HANNICQ MICHEL</t>
  </si>
  <si>
    <t>166766S</t>
  </si>
  <si>
    <t>020697B</t>
  </si>
  <si>
    <t>183645P</t>
  </si>
  <si>
    <t>020497J</t>
  </si>
  <si>
    <t>HERTOUX DIDIER</t>
  </si>
  <si>
    <t>176146N</t>
  </si>
  <si>
    <t>145382Q</t>
  </si>
  <si>
    <t>HEUDE LUDOVIC</t>
  </si>
  <si>
    <t>178243S</t>
  </si>
  <si>
    <t>183631Z</t>
  </si>
  <si>
    <t>181381D</t>
  </si>
  <si>
    <t>189562W</t>
  </si>
  <si>
    <t>106751V</t>
  </si>
  <si>
    <t>HOURCADE GERARD</t>
  </si>
  <si>
    <t>125789B</t>
  </si>
  <si>
    <t>HUQUELEUX PATRICK</t>
  </si>
  <si>
    <t>120831J</t>
  </si>
  <si>
    <t>153596C</t>
  </si>
  <si>
    <t>135211L</t>
  </si>
  <si>
    <t>ISSELIN EMILE</t>
  </si>
  <si>
    <t>191746V</t>
  </si>
  <si>
    <t>181244E</t>
  </si>
  <si>
    <t>013403N</t>
  </si>
  <si>
    <t>185111H</t>
  </si>
  <si>
    <t>186706R</t>
  </si>
  <si>
    <t>190954J</t>
  </si>
  <si>
    <t>191038A</t>
  </si>
  <si>
    <t>170636Z</t>
  </si>
  <si>
    <t>LACHOQUE DANIEL</t>
  </si>
  <si>
    <t>155214L</t>
  </si>
  <si>
    <t>187481J</t>
  </si>
  <si>
    <t>145427J</t>
  </si>
  <si>
    <t>LANGERAERT ALAIN</t>
  </si>
  <si>
    <t>181711M</t>
  </si>
  <si>
    <t>021237V</t>
  </si>
  <si>
    <t>LAPERSONNE ALAIN</t>
  </si>
  <si>
    <t>020691V</t>
  </si>
  <si>
    <t>LAROCHE FABIEN</t>
  </si>
  <si>
    <t>183294H</t>
  </si>
  <si>
    <t>176045D</t>
  </si>
  <si>
    <t>157672H</t>
  </si>
  <si>
    <t>174086Z</t>
  </si>
  <si>
    <t>142862S</t>
  </si>
  <si>
    <t>LE PLARD YVES</t>
  </si>
  <si>
    <t>013512S</t>
  </si>
  <si>
    <t>167116Y</t>
  </si>
  <si>
    <t>192342S</t>
  </si>
  <si>
    <t>148139W</t>
  </si>
  <si>
    <t>182060R</t>
  </si>
  <si>
    <t>186394C</t>
  </si>
  <si>
    <t>143116M</t>
  </si>
  <si>
    <t>020498K</t>
  </si>
  <si>
    <t>LEFEBVRE MOISE</t>
  </si>
  <si>
    <t>182624E</t>
  </si>
  <si>
    <t>192131N</t>
  </si>
  <si>
    <t>LEFEVRE VINCENT</t>
  </si>
  <si>
    <t>179566F</t>
  </si>
  <si>
    <t>144730O</t>
  </si>
  <si>
    <t>LEGUESCLOU PATRICE</t>
  </si>
  <si>
    <t>191769V</t>
  </si>
  <si>
    <t>137517D</t>
  </si>
  <si>
    <t>LENGAIGNE DANIEL</t>
  </si>
  <si>
    <t>017988W</t>
  </si>
  <si>
    <t>149410C</t>
  </si>
  <si>
    <t>146494K</t>
  </si>
  <si>
    <t>LIEVENS BERNARD</t>
  </si>
  <si>
    <t>192122D</t>
  </si>
  <si>
    <t>013613P</t>
  </si>
  <si>
    <t>192061M</t>
  </si>
  <si>
    <t>169126H</t>
  </si>
  <si>
    <t>177332C</t>
  </si>
  <si>
    <t>192404K</t>
  </si>
  <si>
    <t>190536E</t>
  </si>
  <si>
    <t>020976U</t>
  </si>
  <si>
    <t>174013V</t>
  </si>
  <si>
    <t>158459N</t>
  </si>
  <si>
    <t>134400G</t>
  </si>
  <si>
    <t>170318D</t>
  </si>
  <si>
    <t>020632O</t>
  </si>
  <si>
    <t>147147S</t>
  </si>
  <si>
    <t>193041C</t>
  </si>
  <si>
    <t>156585B</t>
  </si>
  <si>
    <t>020698C</t>
  </si>
  <si>
    <t>020851Z</t>
  </si>
  <si>
    <t>MICHEL BERNARD</t>
  </si>
  <si>
    <t>179836Z</t>
  </si>
  <si>
    <t>166552K</t>
  </si>
  <si>
    <t>179569J</t>
  </si>
  <si>
    <t>173639N</t>
  </si>
  <si>
    <t>180531E</t>
  </si>
  <si>
    <t>179739T</t>
  </si>
  <si>
    <t>020633P</t>
  </si>
  <si>
    <t>191736J</t>
  </si>
  <si>
    <t>129419R</t>
  </si>
  <si>
    <t>180653M</t>
  </si>
  <si>
    <t>MOUTIN DOMINIQUE</t>
  </si>
  <si>
    <t>102552I</t>
  </si>
  <si>
    <t>144708S</t>
  </si>
  <si>
    <t>186292R</t>
  </si>
  <si>
    <t>167128L</t>
  </si>
  <si>
    <t>020886I</t>
  </si>
  <si>
    <t>122846W</t>
  </si>
  <si>
    <t>142324A</t>
  </si>
  <si>
    <t>192566L</t>
  </si>
  <si>
    <t>181604W</t>
  </si>
  <si>
    <t>192606E</t>
  </si>
  <si>
    <t>192605D</t>
  </si>
  <si>
    <t>176147P</t>
  </si>
  <si>
    <t>020780G</t>
  </si>
  <si>
    <t>020501N</t>
  </si>
  <si>
    <t>OLIVEIRA JOSE</t>
  </si>
  <si>
    <t>191018D</t>
  </si>
  <si>
    <t>171286F</t>
  </si>
  <si>
    <t>013874Q</t>
  </si>
  <si>
    <t>177525M</t>
  </si>
  <si>
    <t>157875D</t>
  </si>
  <si>
    <t>193400S</t>
  </si>
  <si>
    <t>193479D</t>
  </si>
  <si>
    <t>153280J</t>
  </si>
  <si>
    <t>PELLETIER STEEVE</t>
  </si>
  <si>
    <t>188736Y</t>
  </si>
  <si>
    <t>193074N</t>
  </si>
  <si>
    <t>021069J</t>
  </si>
  <si>
    <t>177012E</t>
  </si>
  <si>
    <t>020502O</t>
  </si>
  <si>
    <t>102510S</t>
  </si>
  <si>
    <t>POILLY SERGE</t>
  </si>
  <si>
    <t>179568H</t>
  </si>
  <si>
    <t>177282Y</t>
  </si>
  <si>
    <t>174207F</t>
  </si>
  <si>
    <t>142861R</t>
  </si>
  <si>
    <t>PORQUIER GERARD</t>
  </si>
  <si>
    <t>137516C</t>
  </si>
  <si>
    <t>181918M</t>
  </si>
  <si>
    <t>140121H</t>
  </si>
  <si>
    <t>164975W</t>
  </si>
  <si>
    <t>021266Y</t>
  </si>
  <si>
    <t>149815S</t>
  </si>
  <si>
    <t>POUTIER DIDIER</t>
  </si>
  <si>
    <t>159301D</t>
  </si>
  <si>
    <t>RAFFY ALAIN</t>
  </si>
  <si>
    <t>158565D</t>
  </si>
  <si>
    <t>181568G</t>
  </si>
  <si>
    <t>156458N</t>
  </si>
  <si>
    <t>175987Q</t>
  </si>
  <si>
    <t>125833T</t>
  </si>
  <si>
    <t>176975P</t>
  </si>
  <si>
    <t>122257F</t>
  </si>
  <si>
    <t>132318E</t>
  </si>
  <si>
    <t>173871Q</t>
  </si>
  <si>
    <t>ROUSSEL LOUKA</t>
  </si>
  <si>
    <t>193042D</t>
  </si>
  <si>
    <t>177280W</t>
  </si>
  <si>
    <t>125793F</t>
  </si>
  <si>
    <t>160887C</t>
  </si>
  <si>
    <t>181745Z</t>
  </si>
  <si>
    <t>191852K</t>
  </si>
  <si>
    <t>020529P</t>
  </si>
  <si>
    <t>123328K</t>
  </si>
  <si>
    <t>153485G</t>
  </si>
  <si>
    <t>SOYER ROGER</t>
  </si>
  <si>
    <t>020818S</t>
  </si>
  <si>
    <t>SOYEZ REYNALD</t>
  </si>
  <si>
    <t>191035X</t>
  </si>
  <si>
    <t>187558S</t>
  </si>
  <si>
    <t>STUBBE GERMAIN</t>
  </si>
  <si>
    <t>151796W</t>
  </si>
  <si>
    <t>105814U</t>
  </si>
  <si>
    <t>191851J</t>
  </si>
  <si>
    <t>105804K</t>
  </si>
  <si>
    <t>187777F</t>
  </si>
  <si>
    <t>188134T</t>
  </si>
  <si>
    <t>158253P</t>
  </si>
  <si>
    <t>178480A</t>
  </si>
  <si>
    <t>TROJANI PHILIPPE</t>
  </si>
  <si>
    <t>192356H</t>
  </si>
  <si>
    <t>165308H</t>
  </si>
  <si>
    <t>179107G</t>
  </si>
  <si>
    <t>107933H</t>
  </si>
  <si>
    <t>177009B</t>
  </si>
  <si>
    <t>147723T</t>
  </si>
  <si>
    <t>159833G</t>
  </si>
  <si>
    <t>VANDEPUTTE LAURENT</t>
  </si>
  <si>
    <t>122848Y</t>
  </si>
  <si>
    <t>VASSEUR YANNICK</t>
  </si>
  <si>
    <t>187479G</t>
  </si>
  <si>
    <t>147413G</t>
  </si>
  <si>
    <t>147414H</t>
  </si>
  <si>
    <t>192194G</t>
  </si>
  <si>
    <t>177010C</t>
  </si>
  <si>
    <t>190778S</t>
  </si>
  <si>
    <t>186293S</t>
  </si>
  <si>
    <t>112106U</t>
  </si>
  <si>
    <t>192338N</t>
  </si>
  <si>
    <t>168788Q</t>
  </si>
  <si>
    <t>132324K</t>
  </si>
  <si>
    <t>158140R</t>
  </si>
  <si>
    <t>ZANOTTI MICHEL</t>
  </si>
  <si>
    <t>Coupe de l'Oise</t>
  </si>
  <si>
    <t>R1 maxi</t>
  </si>
  <si>
    <t>N3 maxi</t>
  </si>
  <si>
    <t>BAT</t>
  </si>
  <si>
    <t>COUPE DE L'OISE 1</t>
  </si>
  <si>
    <t>COUPE DE L'OISE 2</t>
  </si>
  <si>
    <t>Equipe 1</t>
  </si>
  <si>
    <t>FINALE</t>
  </si>
  <si>
    <t>1/2 Finale</t>
  </si>
  <si>
    <t>1/4 Finale</t>
  </si>
  <si>
    <t>1/8 Finale</t>
  </si>
  <si>
    <t>COUPE DE L'OISE 5 QUILLES</t>
  </si>
  <si>
    <t>Date</t>
  </si>
  <si>
    <t>Relais</t>
  </si>
  <si>
    <t>40 Points</t>
  </si>
  <si>
    <t>50 Points</t>
  </si>
  <si>
    <t>Nom du directeur de jeu</t>
  </si>
  <si>
    <t>Niveau</t>
  </si>
  <si>
    <t>1/16 Finale</t>
  </si>
  <si>
    <t>1/32 Finale</t>
  </si>
  <si>
    <t>RESULTAT COUPE RELAIS 3 BANDES</t>
  </si>
  <si>
    <t>Mode de jeu</t>
  </si>
  <si>
    <t>RESULTAT COUPE DE L'OISE 1</t>
  </si>
  <si>
    <t>3 Bandes</t>
  </si>
  <si>
    <t>RESULTAT COUPE DE L'OISE 2</t>
  </si>
  <si>
    <t>Coupes de l'Oise</t>
  </si>
  <si>
    <t xml:space="preserve"> COUPE RELAIS 3 BANDES</t>
  </si>
  <si>
    <t>AJALBERT   ALAIN</t>
  </si>
  <si>
    <t>AKNOUCHE   DOMINIQUE</t>
  </si>
  <si>
    <t>ALAMOME   JEAN LUC</t>
  </si>
  <si>
    <t>ALBOUY   CLAUDE</t>
  </si>
  <si>
    <t>ALEXANIAN   JOEL</t>
  </si>
  <si>
    <t>ALEXANIAN   LOUIS</t>
  </si>
  <si>
    <t>BC VILLERS St PAUL</t>
  </si>
  <si>
    <t>ANCELLET   BRUNO</t>
  </si>
  <si>
    <t>ANSELIN   PATRICK</t>
  </si>
  <si>
    <t>AVOT   JOEL</t>
  </si>
  <si>
    <t>AZRIA   SARAH</t>
  </si>
  <si>
    <t>BAILLET   ANDREW</t>
  </si>
  <si>
    <t>BALLEUX BRETON   ADAM</t>
  </si>
  <si>
    <t>BARBE   PHILIPPE</t>
  </si>
  <si>
    <t>BARBERIS   PHILIPPE</t>
  </si>
  <si>
    <t>BARONCHELLI   LYDIE</t>
  </si>
  <si>
    <t>BAROUX   CHRISTOPHE</t>
  </si>
  <si>
    <t>BARRY   BRIGITTE</t>
  </si>
  <si>
    <t>BASSINO   LIONEL</t>
  </si>
  <si>
    <t>BATON   LAURENT</t>
  </si>
  <si>
    <t>BECART   PAULINE</t>
  </si>
  <si>
    <t>BELLEMERE   GERARD</t>
  </si>
  <si>
    <t>BENESSIANO   ERIC</t>
  </si>
  <si>
    <t>BENLOULOU   ALBERT</t>
  </si>
  <si>
    <t>BERTRAND   FREDERIC</t>
  </si>
  <si>
    <t>BILLY   DAVID</t>
  </si>
  <si>
    <t>BIMONT   PHILIPPE</t>
  </si>
  <si>
    <t>BLANCHARD   THIERRY</t>
  </si>
  <si>
    <t>BLANCHON   JEROME</t>
  </si>
  <si>
    <t>BLOT   ANDRE</t>
  </si>
  <si>
    <t>BOITEL   SOPHIE</t>
  </si>
  <si>
    <t>BOLAND   NOEL</t>
  </si>
  <si>
    <t>BOLLING   BEATRICE</t>
  </si>
  <si>
    <t>BOUIGES   ARMELLE</t>
  </si>
  <si>
    <t>BOUKHEMOUCHA   RACHID</t>
  </si>
  <si>
    <t>BOUMLIK   MOHAMMED ZAKARIA</t>
  </si>
  <si>
    <t>BOURGOGNE   CLAUDE</t>
  </si>
  <si>
    <t>BOUSSEMART   ALAIN</t>
  </si>
  <si>
    <t>BOZON   ROBERT</t>
  </si>
  <si>
    <t>BROUCK   JEAN FRANCOIS</t>
  </si>
  <si>
    <t>BUCHLER   MANFRED</t>
  </si>
  <si>
    <t>CABOT   CLEMENCE</t>
  </si>
  <si>
    <t>CABOT   SAMAEL</t>
  </si>
  <si>
    <t>CARDOEN   PIERRE</t>
  </si>
  <si>
    <t>CARDON   SANDRINE</t>
  </si>
  <si>
    <t>CARRE   ALAIN</t>
  </si>
  <si>
    <t>CASSINI   PHILIPPE</t>
  </si>
  <si>
    <t>CASTAGNIE   CHRISTIAN</t>
  </si>
  <si>
    <t>CASTANER   GEORGES</t>
  </si>
  <si>
    <t>CATELOY   CLAUDE</t>
  </si>
  <si>
    <t>CHANTELOUP   GHISLAIN</t>
  </si>
  <si>
    <t>CHARDET   PHILIPPE</t>
  </si>
  <si>
    <t>CHARIOT   RENEE</t>
  </si>
  <si>
    <t>CHARLES   DOMINIQUE</t>
  </si>
  <si>
    <t>CHARLES   ISABELLE</t>
  </si>
  <si>
    <t>CHARLES   YANN</t>
  </si>
  <si>
    <t>CHENAL   GERARD</t>
  </si>
  <si>
    <t>CHENEVEAU   CHRISTIAN</t>
  </si>
  <si>
    <t>CHERIGUENE   YASMIN</t>
  </si>
  <si>
    <t>CHESNAIS   JACQUES</t>
  </si>
  <si>
    <t>CHOJNACKI NODOT   ISABELLE</t>
  </si>
  <si>
    <t>CHOQUET   RENE</t>
  </si>
  <si>
    <t>CIERNIAK   THIBAULT</t>
  </si>
  <si>
    <t>CLAUX   ALAIN</t>
  </si>
  <si>
    <t>CLEMENT   FREDERIC</t>
  </si>
  <si>
    <t>CLEMENT   LEA</t>
  </si>
  <si>
    <t>CLEMENT   LILOU</t>
  </si>
  <si>
    <t>CLEMENT   SYLVIE</t>
  </si>
  <si>
    <t>COLLARD   BRUNO</t>
  </si>
  <si>
    <t>CONSTANTIN   OLIVIER</t>
  </si>
  <si>
    <t>COQUIGNY   JEAN JACQUES</t>
  </si>
  <si>
    <t>COTTEREAU   MICHEL</t>
  </si>
  <si>
    <t>COUPLET   SEBASTIEN</t>
  </si>
  <si>
    <t>COUPLET   VALENTIN</t>
  </si>
  <si>
    <t>CULLATI   FABIEN</t>
  </si>
  <si>
    <t>DANIEL   ROBERT</t>
  </si>
  <si>
    <t>DAUTEUR   PATRICK</t>
  </si>
  <si>
    <t>DAVESNE   ERIC</t>
  </si>
  <si>
    <t>DE ALEGRIA   ANTONIO</t>
  </si>
  <si>
    <t>DE MALET   BENOIT</t>
  </si>
  <si>
    <t>DEBRIS   PATRICK</t>
  </si>
  <si>
    <t>DELAFORGE   NICOLAS</t>
  </si>
  <si>
    <t>DELAFORGE   PASCAL</t>
  </si>
  <si>
    <t>DELCUSE   MARC</t>
  </si>
  <si>
    <t>DENIZART   JOSE</t>
  </si>
  <si>
    <t>DEPRET   PATRICE</t>
  </si>
  <si>
    <t>DESAINT   ETIENNE</t>
  </si>
  <si>
    <t>DESCLAIR   GUY</t>
  </si>
  <si>
    <t>DEVARENNE   RUDY</t>
  </si>
  <si>
    <t>DIOT   ALAIN</t>
  </si>
  <si>
    <t>DOBIGNY   JEAN PIERRE</t>
  </si>
  <si>
    <t>DOMAGALSKI   HERVE</t>
  </si>
  <si>
    <t>DOMINGUES   THOMAS</t>
  </si>
  <si>
    <t>DONGUY   ERIK</t>
  </si>
  <si>
    <t>DOTAL   BERNARD</t>
  </si>
  <si>
    <t>DOUE   MARC</t>
  </si>
  <si>
    <t>DOURGES   CHRISTIAN</t>
  </si>
  <si>
    <t>DUBAIL   CHRISTIAN</t>
  </si>
  <si>
    <t>DUCHATEAU   JEAN PIERRE</t>
  </si>
  <si>
    <t>DUPUIS   GILLES</t>
  </si>
  <si>
    <t>DUTRIAUX   PASCAL</t>
  </si>
  <si>
    <t>DUTRIAUX   VALENTIN</t>
  </si>
  <si>
    <t>DUVAL   RAYMOND</t>
  </si>
  <si>
    <t>EDOUARD   EVAN</t>
  </si>
  <si>
    <t>EGOT   JOELLE</t>
  </si>
  <si>
    <t>FARAGUET   MICHEL</t>
  </si>
  <si>
    <t>FARAND   DIDIER</t>
  </si>
  <si>
    <t>FAUCHER   JEAN MARC</t>
  </si>
  <si>
    <t>FAUCON   JEAN LUC</t>
  </si>
  <si>
    <t>FAURE   STEPHANE</t>
  </si>
  <si>
    <t>FELLINE   RICCARDO</t>
  </si>
  <si>
    <t>FERREIRA   SENIO</t>
  </si>
  <si>
    <t>FERRU   ISABELLE</t>
  </si>
  <si>
    <t>FEZELOT   BERNARD</t>
  </si>
  <si>
    <t>FORRET   ALAIN</t>
  </si>
  <si>
    <t>FORTIN   CLAUDE</t>
  </si>
  <si>
    <t>FOURE   MICHEL</t>
  </si>
  <si>
    <t>FRANCOIS   PASCAL</t>
  </si>
  <si>
    <t>GARNERET   CHRISTOPHE</t>
  </si>
  <si>
    <t>GARRY   MURIEL</t>
  </si>
  <si>
    <t>GATTI   PIERRE</t>
  </si>
  <si>
    <t>GAUTRAND   PHILIPPE</t>
  </si>
  <si>
    <t>GAVREL   ETIENNE</t>
  </si>
  <si>
    <t>GEFFROY   FLORENT</t>
  </si>
  <si>
    <t>GERONIMI   THIERRY</t>
  </si>
  <si>
    <t>GILLES   FABRICE</t>
  </si>
  <si>
    <t>GILLOT   CHRISTOPHER</t>
  </si>
  <si>
    <t>GODARD   DANIEL</t>
  </si>
  <si>
    <t>GONTARCZYK   GUY</t>
  </si>
  <si>
    <t>GONZALEZ   PATRICE</t>
  </si>
  <si>
    <t>GOSGNACH   DANIEL</t>
  </si>
  <si>
    <t>GOUJON   CEDRIC</t>
  </si>
  <si>
    <t>GOUX   FREDERIC</t>
  </si>
  <si>
    <t>GRASSIN D ALFONSE   HENRI</t>
  </si>
  <si>
    <t>GRAUX   CLAUDE</t>
  </si>
  <si>
    <t>GROSS   XAVIER</t>
  </si>
  <si>
    <t>GUIDOUX   ALAIN</t>
  </si>
  <si>
    <t>HAGER   JAMES</t>
  </si>
  <si>
    <t>HALLUIN   ANDRE</t>
  </si>
  <si>
    <t>HANRY   JEAN LUC</t>
  </si>
  <si>
    <t>HENWOOD   PHILIPPE</t>
  </si>
  <si>
    <t>HERBERT   JEAN SERGE</t>
  </si>
  <si>
    <t>HERVIEU   DIDIER</t>
  </si>
  <si>
    <t>HIMBLOT   FRANCIS</t>
  </si>
  <si>
    <t>HONLET   MARC</t>
  </si>
  <si>
    <t>HOUET   CATHERINE</t>
  </si>
  <si>
    <t>HOUIRI   MEHDI</t>
  </si>
  <si>
    <t>HUSSNIAN   JOSEPH</t>
  </si>
  <si>
    <t>IDASIAK   EUGENE</t>
  </si>
  <si>
    <t>JARLOT   BENEDICTE</t>
  </si>
  <si>
    <t>JOLIVET   JEAN</t>
  </si>
  <si>
    <t>JOSSELIN   WILLIAM</t>
  </si>
  <si>
    <t>JOST   CHRISTIAN</t>
  </si>
  <si>
    <t>KALUZNY   PIERRE</t>
  </si>
  <si>
    <t>KEULEIAN   ALAIN</t>
  </si>
  <si>
    <t>LABORIE   HERVE</t>
  </si>
  <si>
    <t>LAMARQUE   YVES</t>
  </si>
  <si>
    <t>LAMIDIAUX   NICOLAS</t>
  </si>
  <si>
    <t>LANGLOIS   JEAN PIERRE</t>
  </si>
  <si>
    <t>LAVALLEE   DOMINIQUE</t>
  </si>
  <si>
    <t>LE CERF   PHILIPPE</t>
  </si>
  <si>
    <t>LE FRIEC   DANIEL</t>
  </si>
  <si>
    <t>LE MAIRE   PATRICK</t>
  </si>
  <si>
    <t>LE ROUX   MARC</t>
  </si>
  <si>
    <t>LEBOUCHER   PASCAL</t>
  </si>
  <si>
    <t>LEBRUN   GAUTHIER</t>
  </si>
  <si>
    <t>LECHAT   STEPHANE</t>
  </si>
  <si>
    <t>LECLERE   PAUL</t>
  </si>
  <si>
    <t>LEFEBVRE   ALEXIS</t>
  </si>
  <si>
    <t>LEFEBVRE   GERARD</t>
  </si>
  <si>
    <t>LEFEBVRE   PENELOPE</t>
  </si>
  <si>
    <t>LEGRAND   ADRIEN</t>
  </si>
  <si>
    <t>LEMAIRE   FABRICE</t>
  </si>
  <si>
    <t>LEROY   FABRICE</t>
  </si>
  <si>
    <t>LETREUILLE   PAUL</t>
  </si>
  <si>
    <t>LOMBARD   MATTHIAS</t>
  </si>
  <si>
    <t>LORGE   THIERRY</t>
  </si>
  <si>
    <t>LUYCX   BERNARD</t>
  </si>
  <si>
    <t>MACAIRE   JEAN</t>
  </si>
  <si>
    <t>MAGGIAR   PASCAL</t>
  </si>
  <si>
    <t>MAGNIER   CHRISTOPHE</t>
  </si>
  <si>
    <t>MANDIN   CHRISTIAN</t>
  </si>
  <si>
    <t>MARCEAU   JEROME</t>
  </si>
  <si>
    <t>MARIE   DANIEL</t>
  </si>
  <si>
    <t>MARTEL   CHRISTIAN</t>
  </si>
  <si>
    <t>MARTIN   DENIS</t>
  </si>
  <si>
    <t>MASSARD   PATRICK</t>
  </si>
  <si>
    <t>MASSON   DANIEL</t>
  </si>
  <si>
    <t>MAUCHAUFFE   PATRICK</t>
  </si>
  <si>
    <t>MENAGE   MAEVA</t>
  </si>
  <si>
    <t>MENGUAL   JOACHIM</t>
  </si>
  <si>
    <t>MERCIER   GUY</t>
  </si>
  <si>
    <t>MICHEL   GERARD</t>
  </si>
  <si>
    <t>MIGLIASSO   JEAN PIERRE</t>
  </si>
  <si>
    <t>MIKLASEWICZ   VIVIEN</t>
  </si>
  <si>
    <t>MONNIOT   NICOLAS</t>
  </si>
  <si>
    <t>MONROY   GERARD</t>
  </si>
  <si>
    <t>MONTI   RENATO</t>
  </si>
  <si>
    <t>MOREAU   CLAUDE</t>
  </si>
  <si>
    <t>MOREL   OLIVIER</t>
  </si>
  <si>
    <t>MOSER   JEAN</t>
  </si>
  <si>
    <t>MOUTTE   JEAN PIERRE</t>
  </si>
  <si>
    <t>MURIOT   JEAN PIERRE</t>
  </si>
  <si>
    <t>N DIAYE   EMILE</t>
  </si>
  <si>
    <t>NAHIRNYJ   ELENA</t>
  </si>
  <si>
    <t>NAHIRNYJ   NICOLAS</t>
  </si>
  <si>
    <t>NAILLON   GUY</t>
  </si>
  <si>
    <t>NARTUS   JEROME</t>
  </si>
  <si>
    <t>NGUYEN   PHONG</t>
  </si>
  <si>
    <t>NIZZI   FILIPPO</t>
  </si>
  <si>
    <t>NOCLAIN   ALENZO</t>
  </si>
  <si>
    <t>NOCLAIN   TISSIANO</t>
  </si>
  <si>
    <t>NODOT   PASCAL</t>
  </si>
  <si>
    <t>NORMAND   FABIEN</t>
  </si>
  <si>
    <t>ORTS   WILLIAM</t>
  </si>
  <si>
    <t>PAILLART   JEAN LUC</t>
  </si>
  <si>
    <t>PARISI   JEAN CLAUDE</t>
  </si>
  <si>
    <t>PAROUTY   CLAIRE</t>
  </si>
  <si>
    <t>PAUCELLIER   PATRICK</t>
  </si>
  <si>
    <t>PAYET   ETHAN</t>
  </si>
  <si>
    <t>PAYET   JEAN MARC</t>
  </si>
  <si>
    <t>PELOUX   JEAN CLAUDE</t>
  </si>
  <si>
    <t>PERPETTE   FAIZA</t>
  </si>
  <si>
    <t>PERPETTE   SEBASTIEN</t>
  </si>
  <si>
    <t>PICART   ALAIN</t>
  </si>
  <si>
    <t>PICAUD   CHRISTIAN</t>
  </si>
  <si>
    <t>POINSOT   CLEMENT</t>
  </si>
  <si>
    <t>POIX   JEAN FRANCOIS</t>
  </si>
  <si>
    <t>POLIN   THIBAUT</t>
  </si>
  <si>
    <t>PORTIER   ROBERT</t>
  </si>
  <si>
    <t>POTIER   FAUSTINE</t>
  </si>
  <si>
    <t>POTIER   LAURENT</t>
  </si>
  <si>
    <t>POTIER   SOPHIE</t>
  </si>
  <si>
    <t>POURTOULES   GERARD</t>
  </si>
  <si>
    <t>RASPAIL   CHRISTIAN</t>
  </si>
  <si>
    <t>RECIO   SALVADOR</t>
  </si>
  <si>
    <t>REMISE   CLAUDE</t>
  </si>
  <si>
    <t>RICHARD   EDOUARD</t>
  </si>
  <si>
    <t>RIGAMONTI   GIUSEPPE</t>
  </si>
  <si>
    <t>RITACCO   ANTONIO</t>
  </si>
  <si>
    <t>ROBIN   YVES</t>
  </si>
  <si>
    <t>ROUSSET   ALEXIS</t>
  </si>
  <si>
    <t>ROYER   JOEL</t>
  </si>
  <si>
    <t>SAUVE   OLIVIER</t>
  </si>
  <si>
    <t>SCOHY   MICHEL</t>
  </si>
  <si>
    <t>SERET   RENE</t>
  </si>
  <si>
    <t>SIBILLE   CHRISTOPHE</t>
  </si>
  <si>
    <t>SMIRO   JEAN PIERRE</t>
  </si>
  <si>
    <t>SONNTAG   GUY</t>
  </si>
  <si>
    <t>STREICHER   PAUL</t>
  </si>
  <si>
    <t>SUARD   LIONEL</t>
  </si>
  <si>
    <t>TAILLANDIER   CLAUDE</t>
  </si>
  <si>
    <t>TESSON   LUCIEN</t>
  </si>
  <si>
    <t>TESTE   OLIVIER</t>
  </si>
  <si>
    <t>THIERRY   JEAN ROBERT</t>
  </si>
  <si>
    <t>TISON   JEAN NOEL</t>
  </si>
  <si>
    <t>TOLLET   MICHEL</t>
  </si>
  <si>
    <t>TROTIN   PIERRICK</t>
  </si>
  <si>
    <t>URDIALES   ANDRE</t>
  </si>
  <si>
    <t>VAILLANT   CLAUDE</t>
  </si>
  <si>
    <t>VALADE   FREDERIC</t>
  </si>
  <si>
    <t>VAN WYNENDAELE   PIERRE</t>
  </si>
  <si>
    <t>VANDENHOLE   CHRISTOPHE</t>
  </si>
  <si>
    <t>VASSEUX   ANTHONY</t>
  </si>
  <si>
    <t>VERFAILLIE   DAMIEN</t>
  </si>
  <si>
    <t>VERFAILLIE   MATHIEU</t>
  </si>
  <si>
    <t>VERHAAREN   STEPHANE</t>
  </si>
  <si>
    <t>VERMEILLE   JEAN MICHEL</t>
  </si>
  <si>
    <t>VERMEIR   BRUNO</t>
  </si>
  <si>
    <t>VIARD   SERGE</t>
  </si>
  <si>
    <t>VINET   CLAUDE</t>
  </si>
  <si>
    <t>WAILLE   WILFRID</t>
  </si>
  <si>
    <t>WALTON   ANTHONY</t>
  </si>
  <si>
    <t>WILLIG   CLAUDE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</si>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</sst>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[$-40C]d\ mmmm\ yyyy;@"/>
    <numFmt numFmtId="165" formatCode="0.000"/>
    <numFmt numFmtId="167" formatCode="#,##0.000\ _€"/>
  </numFmts>
  <fonts count="37" x14ac:knownFonts="1">
    <font>
      <sz val="10"/>
      <color theme="1"/>
      <name val="Arial"/>
    </font>
    <font>
      <sz val="10"/>
      <color theme="10"/>
      <name val="Book Antiqua"/>
      <family val="1"/>
    </font>
    <font>
      <sz val="11"/>
      <color theme="10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Book Antiqua"/>
      <family val="1"/>
    </font>
    <font>
      <sz val="11"/>
      <color theme="1"/>
      <name val="Calibri"/>
      <family val="2"/>
    </font>
    <font>
      <sz val="18"/>
      <name val="Book Antiqua"/>
      <family val="1"/>
    </font>
    <font>
      <sz val="8"/>
      <name val="Arial"/>
      <family val="2"/>
    </font>
    <font>
      <sz val="8"/>
      <color theme="0"/>
      <name val="Arial"/>
      <family val="2"/>
    </font>
    <font>
      <sz val="12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8"/>
      <color theme="10"/>
      <name val="Arial"/>
      <family val="2"/>
    </font>
    <font>
      <sz val="11"/>
      <name val="Carlito"/>
      <family val="2"/>
    </font>
    <font>
      <b/>
      <sz val="11"/>
      <color rgb="FFFFFFFF"/>
      <name val="Carlito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8"/>
      <name val="Tahoma"/>
      <family val="2"/>
    </font>
    <font>
      <sz val="8"/>
      <name val="Tahoma"/>
      <family val="2"/>
    </font>
    <font>
      <sz val="14"/>
      <name val="Tahoma"/>
      <family val="2"/>
    </font>
    <font>
      <sz val="10"/>
      <name val="Tahoma"/>
      <family val="2"/>
    </font>
    <font>
      <b/>
      <u/>
      <sz val="14"/>
      <name val="Tahoma"/>
      <family val="2"/>
    </font>
    <font>
      <sz val="12"/>
      <name val="Tahoma"/>
      <family val="2"/>
    </font>
    <font>
      <b/>
      <sz val="10"/>
      <name val="Tahoma"/>
      <family val="2"/>
    </font>
    <font>
      <b/>
      <sz val="7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b/>
      <sz val="12"/>
      <name val="Tahoma"/>
      <family val="2"/>
    </font>
    <font>
      <sz val="18"/>
      <name val="Arial"/>
      <family val="2"/>
    </font>
    <font>
      <b/>
      <sz val="18"/>
      <name val="Arial"/>
      <family val="2"/>
    </font>
    <font>
      <b/>
      <sz val="18"/>
      <color rgb="FFFF0000"/>
      <name val="Arial"/>
      <family val="2"/>
    </font>
    <font>
      <b/>
      <sz val="2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indexed="43"/>
      </patternFill>
    </fill>
    <fill>
      <patternFill patternType="solid">
        <fgColor rgb="FF1F4E78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43" fontId="3" fillId="0" borderId="0" applyFont="0" applyFill="0" applyBorder="0" applyProtection="0"/>
    <xf numFmtId="0" fontId="4" fillId="0" borderId="0"/>
    <xf numFmtId="0" fontId="3" fillId="0" borderId="0"/>
    <xf numFmtId="0" fontId="5" fillId="0" borderId="0"/>
    <xf numFmtId="0" fontId="6" fillId="0" borderId="0"/>
    <xf numFmtId="0" fontId="7" fillId="0" borderId="1">
      <alignment horizontal="center" vertical="center"/>
    </xf>
    <xf numFmtId="0" fontId="18" fillId="0" borderId="0"/>
    <xf numFmtId="0" fontId="20" fillId="0" borderId="0"/>
  </cellStyleXfs>
  <cellXfs count="335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2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left" vertical="center"/>
    </xf>
    <xf numFmtId="0" fontId="4" fillId="0" borderId="13" xfId="0" applyFont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8" fillId="0" borderId="0" xfId="0" applyNumberFormat="1" applyFont="1" applyAlignment="1">
      <alignment horizontal="left" vertical="center"/>
    </xf>
    <xf numFmtId="164" fontId="8" fillId="0" borderId="0" xfId="0" applyNumberFormat="1" applyFont="1" applyAlignment="1">
      <alignment horizontal="center" vertical="center"/>
    </xf>
    <xf numFmtId="164" fontId="10" fillId="2" borderId="29" xfId="0" applyNumberFormat="1" applyFont="1" applyFill="1" applyBorder="1" applyAlignment="1">
      <alignment horizontal="center" vertical="center"/>
    </xf>
    <xf numFmtId="164" fontId="10" fillId="2" borderId="30" xfId="0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10" fontId="4" fillId="0" borderId="8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164" fontId="10" fillId="2" borderId="35" xfId="0" applyNumberFormat="1" applyFont="1" applyFill="1" applyBorder="1" applyAlignment="1">
      <alignment horizontal="center" vertical="center"/>
    </xf>
    <xf numFmtId="164" fontId="10" fillId="2" borderId="39" xfId="0" applyNumberFormat="1" applyFont="1" applyFill="1" applyBorder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10" fontId="4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6" fillId="2" borderId="0" xfId="0" applyFont="1" applyFill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7" xfId="0" applyFont="1" applyBorder="1" applyAlignment="1">
      <alignment horizontal="center" vertical="center"/>
    </xf>
    <xf numFmtId="0" fontId="8" fillId="0" borderId="0" xfId="0" applyFont="1"/>
    <xf numFmtId="0" fontId="12" fillId="0" borderId="0" xfId="0" applyFont="1"/>
    <xf numFmtId="0" fontId="17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9" fillId="4" borderId="0" xfId="9" applyNumberFormat="1" applyFont="1" applyFill="1" applyBorder="1" applyAlignment="1">
      <alignment horizontal="center" vertical="center" wrapText="1"/>
    </xf>
    <xf numFmtId="0" fontId="18" fillId="0" borderId="0" xfId="9"/>
    <xf numFmtId="0" fontId="18" fillId="0" borderId="0" xfId="9" applyAlignment="1">
      <alignment horizontal="center"/>
    </xf>
    <xf numFmtId="0" fontId="10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8" fillId="0" borderId="0" xfId="9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8" fillId="0" borderId="8" xfId="9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20" fillId="0" borderId="0" xfId="0" applyFont="1"/>
    <xf numFmtId="0" fontId="4" fillId="0" borderId="45" xfId="0" applyFont="1" applyBorder="1" applyAlignment="1">
      <alignment horizontal="center" vertical="center"/>
    </xf>
    <xf numFmtId="0" fontId="4" fillId="0" borderId="45" xfId="0" applyFont="1" applyBorder="1" applyAlignment="1">
      <alignment vertical="center"/>
    </xf>
    <xf numFmtId="0" fontId="21" fillId="0" borderId="45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47" xfId="0" applyFont="1" applyBorder="1" applyAlignment="1">
      <alignment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vertical="center"/>
    </xf>
    <xf numFmtId="0" fontId="4" fillId="0" borderId="44" xfId="0" applyFont="1" applyBorder="1" applyAlignment="1">
      <alignment vertical="center"/>
    </xf>
    <xf numFmtId="0" fontId="4" fillId="0" borderId="50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165" fontId="4" fillId="0" borderId="0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3" fillId="0" borderId="8" xfId="0" applyFont="1" applyFill="1" applyBorder="1" applyAlignment="1" applyProtection="1">
      <alignment horizontal="center" vertical="center"/>
      <protection locked="0"/>
    </xf>
    <xf numFmtId="0" fontId="13" fillId="0" borderId="8" xfId="0" applyFont="1" applyFill="1" applyBorder="1" applyAlignment="1">
      <alignment horizontal="center" vertical="center"/>
    </xf>
    <xf numFmtId="0" fontId="22" fillId="0" borderId="0" xfId="10" applyFont="1"/>
    <xf numFmtId="0" fontId="23" fillId="0" borderId="0" xfId="10" applyFont="1"/>
    <xf numFmtId="0" fontId="23" fillId="0" borderId="0" xfId="10" applyFont="1" applyAlignment="1">
      <alignment horizontal="center" vertical="center"/>
    </xf>
    <xf numFmtId="0" fontId="24" fillId="0" borderId="0" xfId="10" applyFont="1" applyAlignment="1">
      <alignment vertical="center"/>
    </xf>
    <xf numFmtId="0" fontId="24" fillId="0" borderId="0" xfId="10" applyFont="1" applyAlignment="1">
      <alignment horizontal="center" vertical="center"/>
    </xf>
    <xf numFmtId="0" fontId="24" fillId="0" borderId="0" xfId="10" applyFont="1"/>
    <xf numFmtId="0" fontId="22" fillId="0" borderId="0" xfId="10" applyFont="1" applyAlignment="1">
      <alignment vertical="center"/>
    </xf>
    <xf numFmtId="0" fontId="23" fillId="0" borderId="0" xfId="10" applyFont="1" applyAlignment="1">
      <alignment vertical="center"/>
    </xf>
    <xf numFmtId="0" fontId="23" fillId="0" borderId="0" xfId="10" applyFont="1" applyAlignment="1">
      <alignment horizontal="right" vertical="center"/>
    </xf>
    <xf numFmtId="0" fontId="25" fillId="0" borderId="0" xfId="10" applyFont="1" applyAlignment="1">
      <alignment horizontal="center" vertical="center"/>
    </xf>
    <xf numFmtId="164" fontId="23" fillId="0" borderId="0" xfId="10" applyNumberFormat="1" applyFont="1" applyAlignment="1">
      <alignment horizontal="center" vertical="center"/>
    </xf>
    <xf numFmtId="0" fontId="23" fillId="0" borderId="0" xfId="10" applyFont="1" applyAlignment="1">
      <alignment horizontal="left" vertical="center"/>
    </xf>
    <xf numFmtId="0" fontId="27" fillId="0" borderId="0" xfId="10" applyFont="1" applyAlignment="1">
      <alignment vertical="center"/>
    </xf>
    <xf numFmtId="0" fontId="27" fillId="0" borderId="0" xfId="10" applyFont="1"/>
    <xf numFmtId="0" fontId="28" fillId="0" borderId="0" xfId="10" applyFont="1"/>
    <xf numFmtId="0" fontId="25" fillId="0" borderId="0" xfId="10" applyFont="1" applyAlignment="1">
      <alignment horizontal="left" vertical="center"/>
    </xf>
    <xf numFmtId="0" fontId="25" fillId="0" borderId="0" xfId="10" applyFont="1"/>
    <xf numFmtId="0" fontId="25" fillId="0" borderId="13" xfId="10" applyFont="1" applyBorder="1" applyAlignment="1">
      <alignment horizontal="center" vertical="center"/>
    </xf>
    <xf numFmtId="164" fontId="25" fillId="0" borderId="0" xfId="10" applyNumberFormat="1" applyFont="1" applyAlignment="1">
      <alignment vertical="center"/>
    </xf>
    <xf numFmtId="0" fontId="22" fillId="0" borderId="2" xfId="10" applyFont="1" applyBorder="1" applyAlignment="1">
      <alignment vertical="center"/>
    </xf>
    <xf numFmtId="0" fontId="22" fillId="0" borderId="3" xfId="10" applyFont="1" applyBorder="1" applyAlignment="1">
      <alignment vertical="center"/>
    </xf>
    <xf numFmtId="0" fontId="22" fillId="0" borderId="27" xfId="10" applyFont="1" applyBorder="1" applyAlignment="1">
      <alignment vertical="center"/>
    </xf>
    <xf numFmtId="0" fontId="22" fillId="0" borderId="28" xfId="10" applyFont="1" applyBorder="1" applyAlignment="1">
      <alignment vertical="center"/>
    </xf>
    <xf numFmtId="49" fontId="23" fillId="0" borderId="1" xfId="10" applyNumberFormat="1" applyFont="1" applyBorder="1" applyAlignment="1">
      <alignment horizontal="center" vertical="center"/>
    </xf>
    <xf numFmtId="0" fontId="23" fillId="0" borderId="5" xfId="10" applyFont="1" applyBorder="1" applyAlignment="1">
      <alignment horizontal="center" vertical="center"/>
    </xf>
    <xf numFmtId="0" fontId="23" fillId="0" borderId="26" xfId="10" applyFont="1" applyBorder="1" applyAlignment="1">
      <alignment horizontal="center" vertical="center"/>
    </xf>
    <xf numFmtId="0" fontId="30" fillId="0" borderId="0" xfId="10" applyFont="1" applyAlignment="1">
      <alignment vertical="center"/>
    </xf>
    <xf numFmtId="0" fontId="30" fillId="0" borderId="0" xfId="10" applyFont="1"/>
    <xf numFmtId="0" fontId="30" fillId="0" borderId="0" xfId="10" applyFont="1" applyAlignment="1">
      <alignment horizontal="center" vertical="center"/>
    </xf>
    <xf numFmtId="0" fontId="22" fillId="0" borderId="0" xfId="10" applyFont="1" applyAlignment="1">
      <alignment horizontal="center" vertical="center"/>
    </xf>
    <xf numFmtId="0" fontId="23" fillId="0" borderId="2" xfId="10" applyFont="1" applyBorder="1" applyAlignment="1">
      <alignment vertical="center"/>
    </xf>
    <xf numFmtId="0" fontId="23" fillId="0" borderId="2" xfId="10" applyFont="1" applyBorder="1" applyAlignment="1">
      <alignment horizontal="left" vertical="center"/>
    </xf>
    <xf numFmtId="0" fontId="23" fillId="0" borderId="3" xfId="10" applyFont="1" applyBorder="1" applyAlignment="1">
      <alignment vertical="center"/>
    </xf>
    <xf numFmtId="0" fontId="22" fillId="0" borderId="5" xfId="10" applyFont="1" applyBorder="1" applyAlignment="1">
      <alignment vertical="center"/>
    </xf>
    <xf numFmtId="0" fontId="23" fillId="0" borderId="7" xfId="10" applyFont="1" applyBorder="1" applyAlignment="1">
      <alignment vertical="center"/>
    </xf>
    <xf numFmtId="0" fontId="22" fillId="0" borderId="26" xfId="10" applyFont="1" applyBorder="1" applyAlignment="1">
      <alignment vertical="center"/>
    </xf>
    <xf numFmtId="0" fontId="23" fillId="0" borderId="27" xfId="10" applyFont="1" applyBorder="1" applyAlignment="1">
      <alignment vertical="center"/>
    </xf>
    <xf numFmtId="0" fontId="23" fillId="0" borderId="27" xfId="10" applyFont="1" applyBorder="1" applyAlignment="1">
      <alignment horizontal="center" vertical="center"/>
    </xf>
    <xf numFmtId="0" fontId="23" fillId="0" borderId="27" xfId="10" applyFont="1" applyBorder="1" applyAlignment="1">
      <alignment horizontal="left" vertical="center"/>
    </xf>
    <xf numFmtId="0" fontId="23" fillId="0" borderId="28" xfId="10" applyFont="1" applyBorder="1" applyAlignment="1">
      <alignment vertical="center"/>
    </xf>
    <xf numFmtId="0" fontId="27" fillId="0" borderId="8" xfId="10" applyFont="1" applyBorder="1" applyAlignment="1">
      <alignment horizontal="center" vertical="center"/>
    </xf>
    <xf numFmtId="0" fontId="4" fillId="5" borderId="8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9" fontId="4" fillId="0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>
      <alignment vertical="center"/>
    </xf>
    <xf numFmtId="165" fontId="4" fillId="0" borderId="8" xfId="0" applyNumberFormat="1" applyFont="1" applyFill="1" applyBorder="1" applyAlignment="1">
      <alignment horizontal="center" vertical="center"/>
    </xf>
    <xf numFmtId="10" fontId="4" fillId="0" borderId="8" xfId="0" applyNumberFormat="1" applyFont="1" applyFill="1" applyBorder="1" applyAlignment="1">
      <alignment horizontal="center" vertical="center"/>
    </xf>
    <xf numFmtId="165" fontId="4" fillId="0" borderId="0" xfId="0" applyNumberFormat="1" applyFont="1" applyBorder="1" applyAlignment="1">
      <alignment vertical="center"/>
    </xf>
    <xf numFmtId="165" fontId="4" fillId="0" borderId="27" xfId="0" applyNumberFormat="1" applyFont="1" applyBorder="1" applyAlignment="1">
      <alignment vertical="center"/>
    </xf>
    <xf numFmtId="165" fontId="4" fillId="0" borderId="44" xfId="0" applyNumberFormat="1" applyFont="1" applyBorder="1" applyAlignment="1">
      <alignment vertical="center"/>
    </xf>
    <xf numFmtId="165" fontId="4" fillId="0" borderId="0" xfId="0" applyNumberFormat="1" applyFont="1" applyAlignment="1">
      <alignment horizontal="center" vertical="center"/>
    </xf>
    <xf numFmtId="0" fontId="33" fillId="0" borderId="34" xfId="0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1" fontId="4" fillId="0" borderId="0" xfId="0" applyNumberFormat="1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vertical="center"/>
    </xf>
    <xf numFmtId="165" fontId="4" fillId="0" borderId="2" xfId="0" applyNumberFormat="1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1" fontId="13" fillId="0" borderId="8" xfId="0" applyNumberFormat="1" applyFont="1" applyBorder="1" applyAlignment="1">
      <alignment vertical="center"/>
    </xf>
    <xf numFmtId="165" fontId="13" fillId="0" borderId="8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1" fontId="13" fillId="0" borderId="8" xfId="0" applyNumberFormat="1" applyFont="1" applyBorder="1" applyAlignment="1">
      <alignment horizontal="center" vertical="center"/>
    </xf>
    <xf numFmtId="165" fontId="13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4" fillId="0" borderId="0" xfId="0" applyNumberFormat="1" applyFont="1" applyBorder="1" applyAlignment="1">
      <alignment vertical="center"/>
    </xf>
    <xf numFmtId="1" fontId="4" fillId="0" borderId="27" xfId="0" applyNumberFormat="1" applyFont="1" applyBorder="1" applyAlignment="1">
      <alignment vertical="center"/>
    </xf>
    <xf numFmtId="1" fontId="4" fillId="0" borderId="44" xfId="0" applyNumberFormat="1" applyFont="1" applyBorder="1" applyAlignment="1">
      <alignment vertical="center"/>
    </xf>
    <xf numFmtId="0" fontId="34" fillId="0" borderId="8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>
      <alignment vertical="center"/>
    </xf>
    <xf numFmtId="10" fontId="4" fillId="0" borderId="2" xfId="0" applyNumberFormat="1" applyFont="1" applyBorder="1" applyAlignment="1">
      <alignment vertical="center"/>
    </xf>
    <xf numFmtId="10" fontId="13" fillId="0" borderId="8" xfId="0" applyNumberFormat="1" applyFont="1" applyBorder="1" applyAlignment="1">
      <alignment vertical="center"/>
    </xf>
    <xf numFmtId="10" fontId="13" fillId="0" borderId="8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47" xfId="0" applyNumberFormat="1" applyFont="1" applyBorder="1" applyAlignment="1">
      <alignment vertical="center"/>
    </xf>
    <xf numFmtId="10" fontId="4" fillId="0" borderId="49" xfId="0" applyNumberFormat="1" applyFont="1" applyBorder="1" applyAlignment="1">
      <alignment vertical="center"/>
    </xf>
    <xf numFmtId="10" fontId="4" fillId="0" borderId="50" xfId="0" applyNumberFormat="1" applyFont="1" applyBorder="1" applyAlignment="1">
      <alignment vertical="center"/>
    </xf>
    <xf numFmtId="0" fontId="36" fillId="0" borderId="5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164" fontId="34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164" fontId="33" fillId="0" borderId="34" xfId="0" applyNumberFormat="1" applyFont="1" applyFill="1" applyBorder="1" applyAlignment="1" applyProtection="1">
      <alignment horizontal="center" vertical="center"/>
      <protection locked="0"/>
    </xf>
    <xf numFmtId="164" fontId="33" fillId="0" borderId="16" xfId="0" applyNumberFormat="1" applyFont="1" applyFill="1" applyBorder="1" applyAlignment="1" applyProtection="1">
      <alignment horizontal="center" vertical="center"/>
      <protection locked="0"/>
    </xf>
    <xf numFmtId="0" fontId="13" fillId="0" borderId="45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4" fillId="0" borderId="13" xfId="0" applyFont="1" applyFill="1" applyBorder="1" applyAlignment="1" applyProtection="1">
      <alignment horizontal="center" vertical="center"/>
      <protection locked="0"/>
    </xf>
    <xf numFmtId="0" fontId="34" fillId="0" borderId="16" xfId="0" applyFont="1" applyFill="1" applyBorder="1" applyAlignment="1" applyProtection="1">
      <alignment horizontal="center" vertical="center"/>
      <protection locked="0"/>
    </xf>
    <xf numFmtId="0" fontId="4" fillId="2" borderId="42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34" xfId="0" applyFont="1" applyFill="1" applyBorder="1" applyAlignment="1" applyProtection="1">
      <alignment horizontal="center" vertical="center"/>
      <protection locked="0"/>
    </xf>
    <xf numFmtId="0" fontId="4" fillId="0" borderId="16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23" fillId="0" borderId="0" xfId="10" applyFont="1" applyAlignment="1" applyProtection="1">
      <alignment horizontal="center" vertical="center"/>
      <protection locked="0"/>
    </xf>
    <xf numFmtId="0" fontId="23" fillId="0" borderId="0" xfId="10" applyFont="1" applyAlignment="1">
      <alignment horizontal="center" vertical="center"/>
    </xf>
    <xf numFmtId="0" fontId="22" fillId="0" borderId="0" xfId="10" applyFont="1" applyAlignment="1">
      <alignment horizontal="center" vertical="center"/>
    </xf>
    <xf numFmtId="0" fontId="31" fillId="0" borderId="5" xfId="10" applyFont="1" applyBorder="1" applyAlignment="1">
      <alignment horizontal="center" vertical="center"/>
    </xf>
    <xf numFmtId="0" fontId="31" fillId="0" borderId="0" xfId="10" applyFont="1" applyAlignment="1">
      <alignment horizontal="center" vertical="center"/>
    </xf>
    <xf numFmtId="0" fontId="31" fillId="0" borderId="26" xfId="10" applyFont="1" applyBorder="1" applyAlignment="1">
      <alignment horizontal="center" vertical="center"/>
    </xf>
    <xf numFmtId="0" fontId="31" fillId="0" borderId="27" xfId="10" applyFont="1" applyBorder="1" applyAlignment="1">
      <alignment horizontal="center" vertical="center"/>
    </xf>
    <xf numFmtId="0" fontId="32" fillId="3" borderId="9" xfId="10" applyFont="1" applyFill="1" applyBorder="1" applyAlignment="1">
      <alignment horizontal="center" vertical="center"/>
    </xf>
    <xf numFmtId="0" fontId="32" fillId="3" borderId="40" xfId="10" applyFont="1" applyFill="1" applyBorder="1" applyAlignment="1">
      <alignment horizontal="center" vertical="center"/>
    </xf>
    <xf numFmtId="0" fontId="23" fillId="2" borderId="1" xfId="10" applyFont="1" applyFill="1" applyBorder="1" applyAlignment="1">
      <alignment horizontal="center" vertical="center"/>
    </xf>
    <xf numFmtId="0" fontId="23" fillId="2" borderId="2" xfId="10" applyFont="1" applyFill="1" applyBorder="1" applyAlignment="1">
      <alignment horizontal="center" vertical="center"/>
    </xf>
    <xf numFmtId="0" fontId="23" fillId="0" borderId="2" xfId="10" applyFont="1" applyBorder="1" applyAlignment="1">
      <alignment horizontal="center" vertical="center"/>
    </xf>
    <xf numFmtId="0" fontId="23" fillId="0" borderId="0" xfId="10" applyFont="1" applyAlignment="1" applyProtection="1">
      <alignment horizontal="center" vertical="center" wrapText="1"/>
      <protection locked="0"/>
    </xf>
    <xf numFmtId="0" fontId="23" fillId="6" borderId="8" xfId="10" applyFont="1" applyFill="1" applyBorder="1" applyAlignment="1" applyProtection="1">
      <alignment horizontal="center" vertical="center"/>
      <protection locked="0"/>
    </xf>
    <xf numFmtId="0" fontId="27" fillId="0" borderId="37" xfId="10" applyFont="1" applyBorder="1" applyAlignment="1">
      <alignment horizontal="center" vertical="center"/>
    </xf>
    <xf numFmtId="0" fontId="27" fillId="0" borderId="9" xfId="10" applyFont="1" applyBorder="1" applyAlignment="1">
      <alignment horizontal="center" vertical="center"/>
    </xf>
    <xf numFmtId="0" fontId="27" fillId="0" borderId="40" xfId="10" applyFont="1" applyBorder="1" applyAlignment="1">
      <alignment horizontal="center" vertical="center"/>
    </xf>
    <xf numFmtId="0" fontId="25" fillId="0" borderId="0" xfId="10" applyFont="1" applyAlignment="1">
      <alignment horizontal="center" vertical="center"/>
    </xf>
    <xf numFmtId="0" fontId="25" fillId="0" borderId="7" xfId="10" applyFont="1" applyBorder="1" applyAlignment="1">
      <alignment horizontal="center" vertical="center"/>
    </xf>
    <xf numFmtId="49" fontId="23" fillId="0" borderId="27" xfId="10" applyNumberFormat="1" applyFont="1" applyBorder="1" applyAlignment="1">
      <alignment horizontal="center" vertical="center"/>
    </xf>
    <xf numFmtId="49" fontId="23" fillId="0" borderId="28" xfId="10" applyNumberFormat="1" applyFont="1" applyBorder="1" applyAlignment="1">
      <alignment horizontal="center" vertical="center"/>
    </xf>
    <xf numFmtId="49" fontId="23" fillId="6" borderId="2" xfId="10" applyNumberFormat="1" applyFont="1" applyFill="1" applyBorder="1" applyAlignment="1" applyProtection="1">
      <alignment horizontal="center" vertical="center"/>
      <protection locked="0"/>
    </xf>
    <xf numFmtId="49" fontId="23" fillId="6" borderId="3" xfId="10" applyNumberFormat="1" applyFont="1" applyFill="1" applyBorder="1" applyAlignment="1" applyProtection="1">
      <alignment horizontal="center" vertical="center"/>
      <protection locked="0"/>
    </xf>
    <xf numFmtId="0" fontId="22" fillId="0" borderId="37" xfId="10" applyFont="1" applyBorder="1" applyAlignment="1">
      <alignment horizontal="center" vertical="center"/>
    </xf>
    <xf numFmtId="0" fontId="22" fillId="0" borderId="9" xfId="10" applyFont="1" applyBorder="1" applyAlignment="1">
      <alignment horizontal="center" vertical="center"/>
    </xf>
    <xf numFmtId="0" fontId="22" fillId="0" borderId="40" xfId="10" applyFont="1" applyBorder="1" applyAlignment="1">
      <alignment horizontal="center" vertical="center"/>
    </xf>
    <xf numFmtId="0" fontId="27" fillId="0" borderId="1" xfId="10" applyFont="1" applyBorder="1" applyAlignment="1" applyProtection="1">
      <alignment horizontal="center" vertical="center"/>
      <protection locked="0"/>
    </xf>
    <xf numFmtId="0" fontId="27" fillId="0" borderId="2" xfId="10" applyFont="1" applyBorder="1" applyAlignment="1" applyProtection="1">
      <alignment horizontal="center" vertical="center"/>
      <protection locked="0"/>
    </xf>
    <xf numFmtId="0" fontId="27" fillId="0" borderId="3" xfId="10" applyFont="1" applyBorder="1" applyAlignment="1" applyProtection="1">
      <alignment horizontal="center" vertical="center"/>
      <protection locked="0"/>
    </xf>
    <xf numFmtId="0" fontId="27" fillId="0" borderId="5" xfId="10" applyFont="1" applyBorder="1" applyAlignment="1" applyProtection="1">
      <alignment horizontal="center" vertical="center"/>
      <protection locked="0"/>
    </xf>
    <xf numFmtId="0" fontId="27" fillId="0" borderId="0" xfId="10" applyFont="1" applyAlignment="1" applyProtection="1">
      <alignment horizontal="center" vertical="center"/>
      <protection locked="0"/>
    </xf>
    <xf numFmtId="0" fontId="27" fillId="0" borderId="7" xfId="10" applyFont="1" applyBorder="1" applyAlignment="1" applyProtection="1">
      <alignment horizontal="center" vertical="center"/>
      <protection locked="0"/>
    </xf>
    <xf numFmtId="0" fontId="27" fillId="0" borderId="26" xfId="10" applyFont="1" applyBorder="1" applyAlignment="1" applyProtection="1">
      <alignment horizontal="center" vertical="center"/>
      <protection locked="0"/>
    </xf>
    <xf numFmtId="0" fontId="27" fillId="0" borderId="27" xfId="10" applyFont="1" applyBorder="1" applyAlignment="1" applyProtection="1">
      <alignment horizontal="center" vertical="center"/>
      <protection locked="0"/>
    </xf>
    <xf numFmtId="0" fontId="27" fillId="0" borderId="28" xfId="10" applyFont="1" applyBorder="1" applyAlignment="1" applyProtection="1">
      <alignment horizontal="center" vertical="center"/>
      <protection locked="0"/>
    </xf>
    <xf numFmtId="1" fontId="27" fillId="6" borderId="1" xfId="10" applyNumberFormat="1" applyFont="1" applyFill="1" applyBorder="1" applyAlignment="1" applyProtection="1">
      <alignment horizontal="center" vertical="center"/>
      <protection locked="0"/>
    </xf>
    <xf numFmtId="1" fontId="27" fillId="6" borderId="2" xfId="10" applyNumberFormat="1" applyFont="1" applyFill="1" applyBorder="1" applyAlignment="1" applyProtection="1">
      <alignment horizontal="center" vertical="center"/>
      <protection locked="0"/>
    </xf>
    <xf numFmtId="1" fontId="27" fillId="6" borderId="3" xfId="10" applyNumberFormat="1" applyFont="1" applyFill="1" applyBorder="1" applyAlignment="1" applyProtection="1">
      <alignment horizontal="center" vertical="center"/>
      <protection locked="0"/>
    </xf>
    <xf numFmtId="1" fontId="27" fillId="6" borderId="5" xfId="10" applyNumberFormat="1" applyFont="1" applyFill="1" applyBorder="1" applyAlignment="1" applyProtection="1">
      <alignment horizontal="center" vertical="center"/>
      <protection locked="0"/>
    </xf>
    <xf numFmtId="1" fontId="27" fillId="6" borderId="0" xfId="10" applyNumberFormat="1" applyFont="1" applyFill="1" applyAlignment="1" applyProtection="1">
      <alignment horizontal="center" vertical="center"/>
      <protection locked="0"/>
    </xf>
    <xf numFmtId="1" fontId="27" fillId="6" borderId="7" xfId="10" applyNumberFormat="1" applyFont="1" applyFill="1" applyBorder="1" applyAlignment="1" applyProtection="1">
      <alignment horizontal="center" vertical="center"/>
      <protection locked="0"/>
    </xf>
    <xf numFmtId="1" fontId="27" fillId="6" borderId="26" xfId="10" applyNumberFormat="1" applyFont="1" applyFill="1" applyBorder="1" applyAlignment="1" applyProtection="1">
      <alignment horizontal="center" vertical="center"/>
      <protection locked="0"/>
    </xf>
    <xf numFmtId="1" fontId="27" fillId="6" borderId="27" xfId="10" applyNumberFormat="1" applyFont="1" applyFill="1" applyBorder="1" applyAlignment="1" applyProtection="1">
      <alignment horizontal="center" vertical="center"/>
      <protection locked="0"/>
    </xf>
    <xf numFmtId="1" fontId="27" fillId="6" borderId="28" xfId="10" applyNumberFormat="1" applyFont="1" applyFill="1" applyBorder="1" applyAlignment="1" applyProtection="1">
      <alignment horizontal="center" vertical="center"/>
      <protection locked="0"/>
    </xf>
    <xf numFmtId="0" fontId="30" fillId="0" borderId="1" xfId="10" applyFont="1" applyBorder="1" applyAlignment="1">
      <alignment horizontal="center" vertical="center"/>
    </xf>
    <xf numFmtId="0" fontId="30" fillId="0" borderId="2" xfId="10" applyFont="1" applyBorder="1" applyAlignment="1">
      <alignment horizontal="center" vertical="center"/>
    </xf>
    <xf numFmtId="0" fontId="30" fillId="0" borderId="3" xfId="10" applyFont="1" applyBorder="1" applyAlignment="1">
      <alignment horizontal="center" vertical="center"/>
    </xf>
    <xf numFmtId="0" fontId="30" fillId="0" borderId="5" xfId="10" applyFont="1" applyBorder="1" applyAlignment="1">
      <alignment horizontal="center" vertical="center"/>
    </xf>
    <xf numFmtId="0" fontId="30" fillId="0" borderId="0" xfId="10" applyFont="1" applyAlignment="1">
      <alignment horizontal="center" vertical="center"/>
    </xf>
    <xf numFmtId="0" fontId="30" fillId="0" borderId="7" xfId="10" applyFont="1" applyBorder="1" applyAlignment="1">
      <alignment horizontal="center" vertical="center"/>
    </xf>
    <xf numFmtId="0" fontId="30" fillId="0" borderId="26" xfId="10" applyFont="1" applyBorder="1" applyAlignment="1">
      <alignment horizontal="center" vertical="center"/>
    </xf>
    <xf numFmtId="0" fontId="30" fillId="0" borderId="27" xfId="10" applyFont="1" applyBorder="1" applyAlignment="1">
      <alignment horizontal="center" vertical="center"/>
    </xf>
    <xf numFmtId="0" fontId="30" fillId="0" borderId="28" xfId="10" applyFont="1" applyBorder="1" applyAlignment="1">
      <alignment horizontal="center" vertical="center"/>
    </xf>
    <xf numFmtId="0" fontId="27" fillId="0" borderId="8" xfId="10" applyFont="1" applyBorder="1" applyAlignment="1" applyProtection="1">
      <alignment horizontal="center" vertical="center"/>
      <protection locked="0"/>
    </xf>
    <xf numFmtId="1" fontId="27" fillId="6" borderId="8" xfId="10" applyNumberFormat="1" applyFont="1" applyFill="1" applyBorder="1" applyAlignment="1" applyProtection="1">
      <alignment horizontal="center" vertical="center"/>
      <protection locked="0"/>
    </xf>
    <xf numFmtId="0" fontId="23" fillId="0" borderId="27" xfId="10" applyFont="1" applyBorder="1" applyAlignment="1">
      <alignment horizontal="center" vertical="center"/>
    </xf>
    <xf numFmtId="0" fontId="23" fillId="0" borderId="28" xfId="10" applyFont="1" applyBorder="1" applyAlignment="1">
      <alignment horizontal="center" vertical="center"/>
    </xf>
    <xf numFmtId="0" fontId="28" fillId="0" borderId="1" xfId="10" applyFont="1" applyBorder="1" applyAlignment="1">
      <alignment horizontal="center" vertical="center"/>
    </xf>
    <xf numFmtId="0" fontId="28" fillId="0" borderId="2" xfId="10" applyFont="1" applyBorder="1" applyAlignment="1">
      <alignment horizontal="center" vertical="center"/>
    </xf>
    <xf numFmtId="0" fontId="28" fillId="0" borderId="26" xfId="10" applyFont="1" applyBorder="1" applyAlignment="1">
      <alignment horizontal="center" vertical="center"/>
    </xf>
    <xf numFmtId="0" fontId="28" fillId="0" borderId="27" xfId="10" applyFont="1" applyBorder="1" applyAlignment="1">
      <alignment horizontal="center" vertical="center"/>
    </xf>
    <xf numFmtId="0" fontId="28" fillId="6" borderId="1" xfId="10" applyFont="1" applyFill="1" applyBorder="1" applyAlignment="1" applyProtection="1">
      <alignment horizontal="center" vertical="center"/>
      <protection locked="0"/>
    </xf>
    <xf numFmtId="0" fontId="28" fillId="6" borderId="2" xfId="10" applyFont="1" applyFill="1" applyBorder="1" applyAlignment="1" applyProtection="1">
      <alignment horizontal="center" vertical="center"/>
      <protection locked="0"/>
    </xf>
    <xf numFmtId="0" fontId="28" fillId="6" borderId="3" xfId="10" applyFont="1" applyFill="1" applyBorder="1" applyAlignment="1" applyProtection="1">
      <alignment horizontal="center" vertical="center"/>
      <protection locked="0"/>
    </xf>
    <xf numFmtId="0" fontId="28" fillId="6" borderId="26" xfId="10" applyFont="1" applyFill="1" applyBorder="1" applyAlignment="1" applyProtection="1">
      <alignment horizontal="center" vertical="center"/>
      <protection locked="0"/>
    </xf>
    <xf numFmtId="0" fontId="28" fillId="6" borderId="27" xfId="10" applyFont="1" applyFill="1" applyBorder="1" applyAlignment="1" applyProtection="1">
      <alignment horizontal="center" vertical="center"/>
      <protection locked="0"/>
    </xf>
    <xf numFmtId="0" fontId="28" fillId="6" borderId="28" xfId="10" applyFont="1" applyFill="1" applyBorder="1" applyAlignment="1" applyProtection="1">
      <alignment horizontal="center" vertical="center"/>
      <protection locked="0"/>
    </xf>
    <xf numFmtId="0" fontId="29" fillId="0" borderId="8" xfId="10" applyFont="1" applyBorder="1" applyAlignment="1">
      <alignment horizontal="center" vertical="center" wrapText="1"/>
    </xf>
    <xf numFmtId="0" fontId="28" fillId="0" borderId="1" xfId="10" applyFont="1" applyBorder="1" applyAlignment="1">
      <alignment horizontal="center" vertical="center" wrapText="1"/>
    </xf>
    <xf numFmtId="0" fontId="28" fillId="0" borderId="2" xfId="10" applyFont="1" applyBorder="1" applyAlignment="1">
      <alignment horizontal="center" vertical="center" wrapText="1"/>
    </xf>
    <xf numFmtId="0" fontId="28" fillId="0" borderId="3" xfId="10" applyFont="1" applyBorder="1" applyAlignment="1">
      <alignment horizontal="center" vertical="center" wrapText="1"/>
    </xf>
    <xf numFmtId="0" fontId="28" fillId="0" borderId="26" xfId="10" applyFont="1" applyBorder="1" applyAlignment="1">
      <alignment horizontal="center" vertical="center" wrapText="1"/>
    </xf>
    <xf numFmtId="0" fontId="28" fillId="0" borderId="27" xfId="10" applyFont="1" applyBorder="1" applyAlignment="1">
      <alignment horizontal="center" vertical="center" wrapText="1"/>
    </xf>
    <xf numFmtId="0" fontId="28" fillId="0" borderId="28" xfId="10" applyFont="1" applyBorder="1" applyAlignment="1">
      <alignment horizontal="center" vertical="center" wrapText="1"/>
    </xf>
    <xf numFmtId="0" fontId="28" fillId="0" borderId="8" xfId="10" applyFont="1" applyBorder="1" applyAlignment="1">
      <alignment horizontal="center" vertical="center" wrapText="1"/>
    </xf>
    <xf numFmtId="0" fontId="28" fillId="0" borderId="3" xfId="10" applyFont="1" applyBorder="1" applyAlignment="1">
      <alignment horizontal="center" vertical="center"/>
    </xf>
    <xf numFmtId="0" fontId="28" fillId="0" borderId="28" xfId="10" applyFont="1" applyBorder="1" applyAlignment="1">
      <alignment horizontal="center" vertical="center"/>
    </xf>
    <xf numFmtId="0" fontId="29" fillId="0" borderId="37" xfId="10" applyFont="1" applyBorder="1" applyAlignment="1">
      <alignment horizontal="center" vertical="center" wrapText="1"/>
    </xf>
    <xf numFmtId="0" fontId="29" fillId="0" borderId="40" xfId="10" applyFont="1" applyBorder="1" applyAlignment="1">
      <alignment horizontal="center" vertical="center" wrapText="1"/>
    </xf>
    <xf numFmtId="0" fontId="22" fillId="0" borderId="1" xfId="10" applyFont="1" applyBorder="1" applyAlignment="1">
      <alignment horizontal="center" vertical="center"/>
    </xf>
    <xf numFmtId="0" fontId="22" fillId="0" borderId="2" xfId="10" applyFont="1" applyBorder="1" applyAlignment="1">
      <alignment horizontal="center" vertical="center"/>
    </xf>
    <xf numFmtId="0" fontId="22" fillId="0" borderId="26" xfId="10" applyFont="1" applyBorder="1" applyAlignment="1">
      <alignment horizontal="center" vertical="center"/>
    </xf>
    <xf numFmtId="0" fontId="22" fillId="0" borderId="27" xfId="10" applyFont="1" applyBorder="1" applyAlignment="1">
      <alignment horizontal="center" vertical="center"/>
    </xf>
    <xf numFmtId="0" fontId="24" fillId="0" borderId="13" xfId="10" applyFont="1" applyBorder="1" applyAlignment="1">
      <alignment horizontal="center" vertical="center"/>
    </xf>
    <xf numFmtId="0" fontId="24" fillId="0" borderId="34" xfId="10" applyFont="1" applyBorder="1" applyAlignment="1">
      <alignment horizontal="center" vertical="center"/>
    </xf>
    <xf numFmtId="0" fontId="24" fillId="0" borderId="16" xfId="10" applyFont="1" applyBorder="1" applyAlignment="1">
      <alignment horizontal="center" vertical="center"/>
    </xf>
    <xf numFmtId="0" fontId="12" fillId="0" borderId="13" xfId="10" applyFont="1" applyBorder="1" applyAlignment="1">
      <alignment horizontal="center" vertical="center"/>
    </xf>
    <xf numFmtId="0" fontId="12" fillId="0" borderId="34" xfId="10" applyFont="1" applyBorder="1" applyAlignment="1">
      <alignment horizontal="center" vertical="center"/>
    </xf>
    <xf numFmtId="0" fontId="12" fillId="0" borderId="16" xfId="10" applyFont="1" applyBorder="1" applyAlignment="1">
      <alignment horizontal="center" vertical="center"/>
    </xf>
    <xf numFmtId="0" fontId="26" fillId="0" borderId="0" xfId="10" applyFont="1" applyAlignment="1">
      <alignment horizontal="center" vertical="center"/>
    </xf>
    <xf numFmtId="0" fontId="25" fillId="0" borderId="13" xfId="10" applyFont="1" applyBorder="1" applyAlignment="1">
      <alignment horizontal="center" vertical="center"/>
    </xf>
    <xf numFmtId="0" fontId="25" fillId="0" borderId="34" xfId="10" applyFont="1" applyBorder="1" applyAlignment="1">
      <alignment horizontal="center" vertical="center"/>
    </xf>
    <xf numFmtId="0" fontId="28" fillId="6" borderId="13" xfId="10" applyFont="1" applyFill="1" applyBorder="1" applyAlignment="1" applyProtection="1">
      <alignment horizontal="left" vertical="center"/>
      <protection locked="0"/>
    </xf>
    <xf numFmtId="0" fontId="28" fillId="6" borderId="16" xfId="10" applyFont="1" applyFill="1" applyBorder="1" applyAlignment="1" applyProtection="1">
      <alignment horizontal="left" vertical="center"/>
      <protection locked="0"/>
    </xf>
    <xf numFmtId="164" fontId="25" fillId="6" borderId="13" xfId="10" applyNumberFormat="1" applyFont="1" applyFill="1" applyBorder="1" applyAlignment="1" applyProtection="1">
      <alignment horizontal="center" vertical="center"/>
      <protection locked="0"/>
    </xf>
    <xf numFmtId="164" fontId="25" fillId="6" borderId="34" xfId="10" applyNumberFormat="1" applyFont="1" applyFill="1" applyBorder="1" applyAlignment="1" applyProtection="1">
      <alignment horizontal="center" vertical="center"/>
      <protection locked="0"/>
    </xf>
    <xf numFmtId="164" fontId="25" fillId="6" borderId="16" xfId="1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165" fontId="19" fillId="4" borderId="0" xfId="9" applyNumberFormat="1" applyFont="1" applyFill="1" applyBorder="1" applyAlignment="1">
      <alignment horizontal="center" vertical="center" wrapText="1"/>
    </xf>
    <xf numFmtId="165" fontId="18" fillId="0" borderId="0" xfId="9" applyNumberFormat="1" applyFont="1" applyFill="1" applyBorder="1" applyAlignment="1">
      <alignment horizontal="center"/>
    </xf>
    <xf numFmtId="165" fontId="18" fillId="0" borderId="0" xfId="9" applyNumberFormat="1" applyAlignment="1">
      <alignment horizontal="center"/>
    </xf>
    <xf numFmtId="167" fontId="18" fillId="0" borderId="0" xfId="9" applyNumberFormat="1" applyAlignment="1">
      <alignment horizontal="center"/>
    </xf>
    <xf numFmtId="167" fontId="19" fillId="4" borderId="0" xfId="9" applyNumberFormat="1" applyFont="1" applyFill="1" applyBorder="1" applyAlignment="1">
      <alignment horizontal="center" vertical="center" wrapText="1"/>
    </xf>
    <xf numFmtId="167" fontId="18" fillId="0" borderId="0" xfId="9" applyNumberFormat="1" applyFont="1" applyFill="1" applyBorder="1" applyAlignment="1">
      <alignment horizontal="center"/>
    </xf>
  </cellXfs>
  <cellStyles count="11">
    <cellStyle name="Lien hypertexte" xfId="1"/>
    <cellStyle name="Lien hypertexte 2" xfId="2"/>
    <cellStyle name="Milliers 2" xfId="3"/>
    <cellStyle name="Normal" xfId="0" builtinId="0"/>
    <cellStyle name="Normal 2" xfId="4"/>
    <cellStyle name="Normal 3" xfId="5"/>
    <cellStyle name="Normal 4" xfId="6"/>
    <cellStyle name="Normal 5" xfId="7"/>
    <cellStyle name="Normal 6" xfId="9"/>
    <cellStyle name="Normal 7" xfId="10"/>
    <cellStyle name="Style 1" xfId="8"/>
  </cellStyles>
  <dxfs count="94">
    <dxf>
      <numFmt numFmtId="165" formatCode="0.000"/>
    </dxf>
    <dxf>
      <numFmt numFmtId="167" formatCode="#,##0.000\ _€"/>
    </dxf>
    <dxf>
      <numFmt numFmtId="165" formatCode="0.000"/>
    </dxf>
    <dxf>
      <numFmt numFmtId="165" formatCode="0.000"/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6600"/>
        </patternFill>
      </fill>
    </dxf>
    <dxf>
      <font>
        <color theme="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66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66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229193</xdr:rowOff>
    </xdr:from>
    <xdr:to>
      <xdr:col>2</xdr:col>
      <xdr:colOff>220826</xdr:colOff>
      <xdr:row>4</xdr:row>
      <xdr:rowOff>171450</xdr:rowOff>
    </xdr:to>
    <xdr:pic>
      <xdr:nvPicPr>
        <xdr:cNvPr id="2" name="/xl/media/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0</xdr:rowOff>
    </xdr:from>
    <xdr:to>
      <xdr:col>2</xdr:col>
      <xdr:colOff>458950</xdr:colOff>
      <xdr:row>4</xdr:row>
      <xdr:rowOff>294682</xdr:rowOff>
    </xdr:to>
    <xdr:pic>
      <xdr:nvPicPr>
        <xdr:cNvPr id="2" name="/xl/media/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0</xdr:rowOff>
    </xdr:from>
    <xdr:to>
      <xdr:col>2</xdr:col>
      <xdr:colOff>458950</xdr:colOff>
      <xdr:row>4</xdr:row>
      <xdr:rowOff>294682</xdr:rowOff>
    </xdr:to>
    <xdr:pic>
      <xdr:nvPicPr>
        <xdr:cNvPr id="2" name="/xl/media/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276225"/>
          <a:ext cx="1354300" cy="135195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0</xdr:row>
      <xdr:rowOff>47626</xdr:rowOff>
    </xdr:from>
    <xdr:to>
      <xdr:col>9</xdr:col>
      <xdr:colOff>125608</xdr:colOff>
      <xdr:row>6</xdr:row>
      <xdr:rowOff>200026</xdr:rowOff>
    </xdr:to>
    <xdr:pic>
      <xdr:nvPicPr>
        <xdr:cNvPr id="12" name="/xl/media/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43325" y="47626"/>
          <a:ext cx="1030483" cy="1028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ExtractionFFB" displayName="ExtractionFFB" ref="A2:K402">
  <autoFilter ref="A2:K402"/>
  <sortState ref="A2:K345">
    <sortCondition ref="B2:B345"/>
  </sortState>
  <tableColumns count="11">
    <tableColumn id="1" name="Licence"/>
    <tableColumn id="2" name="Nom"/>
    <tableColumn id="3" name="Club"/>
    <tableColumn id="4" name="Catégorie_Libre"/>
    <tableColumn id="5" name="Moyenne_Libre" dataDxfId="3"/>
    <tableColumn id="6" name="Catégorie_cadre"/>
    <tableColumn id="7" name="Moyenne_cadre" dataDxfId="2"/>
    <tableColumn id="8" name="Catégorie_bande"/>
    <tableColumn id="9" name="Moyenne_bande" dataDxfId="1"/>
    <tableColumn id="10" name="Catégorie_3bandes"/>
    <tableColumn id="11" name="Moyenne_3band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telemat.org/FFBI/sif/?cs=4.f2ac1f64f1479ed81c3d1f41278044ddb8899300d795588dc00a0322c751353dff5bdccd20d832e16fe14af0c4ae47b56bfe0103a7c02537f5038e9ccf1c51f6cd8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6"/>
  <sheetViews>
    <sheetView showGridLines="0" tabSelected="1" zoomScale="90" zoomScaleNormal="90" workbookViewId="0">
      <selection activeCell="D2" sqref="D2:M3"/>
    </sheetView>
  </sheetViews>
  <sheetFormatPr baseColWidth="10" defaultColWidth="11.42578125" defaultRowHeight="12.75" x14ac:dyDescent="0.2"/>
  <cols>
    <col min="1" max="1" width="9.7109375" style="67" customWidth="1"/>
    <col min="2" max="2" width="8.7109375" style="56" customWidth="1"/>
    <col min="3" max="3" width="8.5703125" style="67" customWidth="1"/>
    <col min="4" max="4" width="12.7109375" style="56" customWidth="1"/>
    <col min="5" max="5" width="7.85546875" style="67" customWidth="1"/>
    <col min="6" max="6" width="18.7109375" style="67" customWidth="1"/>
    <col min="7" max="7" width="25" style="56" customWidth="1"/>
    <col min="8" max="8" width="8.140625" style="56" customWidth="1"/>
    <col min="9" max="9" width="8.5703125" style="56" bestFit="1" customWidth="1"/>
    <col min="10" max="10" width="9.7109375" style="165" customWidth="1"/>
    <col min="11" max="11" width="9.7109375" style="57" customWidth="1"/>
    <col min="12" max="12" width="8.28515625" style="56" customWidth="1"/>
    <col min="13" max="13" width="8.85546875" style="56" customWidth="1"/>
    <col min="14" max="15" width="8.7109375" style="56" customWidth="1"/>
    <col min="16" max="16" width="5.7109375" style="56" customWidth="1"/>
    <col min="17" max="18" width="11.42578125" style="56" customWidth="1"/>
    <col min="19" max="23" width="12.28515625" style="56" customWidth="1"/>
    <col min="24" max="16384" width="11.42578125" style="56"/>
  </cols>
  <sheetData>
    <row r="1" spans="1:19" ht="27.95" customHeight="1" x14ac:dyDescent="0.2">
      <c r="E1" s="56"/>
      <c r="F1" s="56"/>
    </row>
    <row r="2" spans="1:19" ht="27.95" customHeight="1" x14ac:dyDescent="0.2">
      <c r="D2" s="199" t="s">
        <v>499</v>
      </c>
      <c r="E2" s="200"/>
      <c r="F2" s="200"/>
      <c r="G2" s="200"/>
      <c r="H2" s="200"/>
      <c r="I2" s="200"/>
      <c r="J2" s="200"/>
      <c r="K2" s="200"/>
      <c r="L2" s="200"/>
      <c r="M2" s="201"/>
      <c r="P2" s="67"/>
    </row>
    <row r="3" spans="1:19" ht="27.95" customHeight="1" x14ac:dyDescent="0.2">
      <c r="D3" s="193"/>
      <c r="E3" s="194"/>
      <c r="F3" s="194"/>
      <c r="G3" s="194"/>
      <c r="H3" s="194"/>
      <c r="I3" s="194"/>
      <c r="J3" s="194"/>
      <c r="K3" s="194"/>
      <c r="L3" s="194"/>
      <c r="M3" s="195"/>
      <c r="P3" s="67"/>
    </row>
    <row r="4" spans="1:19" ht="27.95" customHeight="1" x14ac:dyDescent="0.2">
      <c r="D4" s="193" t="s">
        <v>500</v>
      </c>
      <c r="E4" s="194"/>
      <c r="F4" s="194"/>
      <c r="G4" s="194"/>
      <c r="H4" s="194"/>
      <c r="I4" s="194"/>
      <c r="J4" s="194"/>
      <c r="K4" s="194"/>
      <c r="L4" s="194"/>
      <c r="M4" s="195"/>
    </row>
    <row r="5" spans="1:19" ht="27.95" customHeight="1" x14ac:dyDescent="0.2">
      <c r="D5" s="196"/>
      <c r="E5" s="197"/>
      <c r="F5" s="197"/>
      <c r="G5" s="197"/>
      <c r="H5" s="197"/>
      <c r="I5" s="197"/>
      <c r="J5" s="197"/>
      <c r="K5" s="197"/>
      <c r="L5" s="197"/>
      <c r="M5" s="198"/>
    </row>
    <row r="6" spans="1:19" ht="27.95" customHeight="1" x14ac:dyDescent="0.2">
      <c r="D6" s="166"/>
      <c r="E6" s="167"/>
      <c r="F6" s="167"/>
      <c r="G6" s="166"/>
      <c r="H6" s="166"/>
      <c r="I6" s="166"/>
      <c r="J6" s="168"/>
      <c r="K6" s="169"/>
      <c r="L6" s="166"/>
      <c r="M6" s="166"/>
    </row>
    <row r="7" spans="1:19" ht="27.95" customHeight="1" x14ac:dyDescent="0.2">
      <c r="D7" s="30" t="s">
        <v>0</v>
      </c>
      <c r="E7" s="31"/>
      <c r="F7" s="162"/>
      <c r="G7" s="170"/>
      <c r="H7" s="68"/>
      <c r="I7" s="33" t="s">
        <v>1</v>
      </c>
      <c r="J7" s="205"/>
      <c r="K7" s="205"/>
      <c r="L7" s="205"/>
      <c r="M7" s="206"/>
      <c r="S7" s="79"/>
    </row>
    <row r="8" spans="1:19" ht="27.95" customHeight="1" x14ac:dyDescent="0.2">
      <c r="A8" s="63"/>
      <c r="B8" s="62"/>
      <c r="C8" s="63"/>
      <c r="D8" s="62"/>
    </row>
    <row r="9" spans="1:19" s="67" customFormat="1" ht="27.95" customHeight="1" x14ac:dyDescent="0.2">
      <c r="A9" s="51"/>
      <c r="B9" s="52"/>
      <c r="C9" s="39" t="s">
        <v>2</v>
      </c>
      <c r="D9" s="40"/>
      <c r="E9" s="39"/>
      <c r="F9" s="211"/>
      <c r="G9" s="212"/>
      <c r="H9" s="40"/>
      <c r="I9" s="40"/>
      <c r="J9" s="171"/>
      <c r="K9" s="172" t="s">
        <v>3</v>
      </c>
      <c r="L9" s="184"/>
      <c r="M9" s="40"/>
      <c r="O9" s="173"/>
      <c r="P9" s="56"/>
    </row>
    <row r="10" spans="1:19" ht="27.95" customHeight="1" x14ac:dyDescent="0.2">
      <c r="A10" s="174" t="s">
        <v>4</v>
      </c>
      <c r="B10" s="45"/>
      <c r="C10" s="51" t="s">
        <v>6</v>
      </c>
      <c r="D10" s="175" t="s">
        <v>495</v>
      </c>
      <c r="E10" s="39" t="s">
        <v>8</v>
      </c>
      <c r="F10" s="94" t="s">
        <v>9</v>
      </c>
      <c r="G10" s="51" t="s">
        <v>10</v>
      </c>
      <c r="H10" s="39" t="s">
        <v>11</v>
      </c>
      <c r="I10" s="39" t="s">
        <v>12</v>
      </c>
      <c r="J10" s="176" t="s">
        <v>13</v>
      </c>
      <c r="K10" s="177" t="s">
        <v>15</v>
      </c>
      <c r="L10" s="39"/>
      <c r="M10" s="39" t="s">
        <v>16</v>
      </c>
    </row>
    <row r="11" spans="1:19" ht="27.95" customHeight="1" x14ac:dyDescent="0.2">
      <c r="A11" s="39">
        <v>12</v>
      </c>
      <c r="B11" s="51" t="s">
        <v>475</v>
      </c>
      <c r="C11" s="51" t="str">
        <f>IFERROR(IF(F11="","",IF(COUNTIF(Licenciés!$A$3:$A$468,F11)=0,"",VLOOKUP(F11,Classement,10,FALSE))),"")</f>
        <v/>
      </c>
      <c r="D11" s="52" t="s">
        <v>17</v>
      </c>
      <c r="E11" s="51" t="s">
        <v>18</v>
      </c>
      <c r="F11" s="154"/>
      <c r="G11" s="155" t="str">
        <f>IFERROR(IF(F11="","",IF(COUNTIF(Licenciés!$A$3:$A$468,F11)=0,"",VLOOKUP(F11,Classement,2,FALSE))),"")</f>
        <v/>
      </c>
      <c r="H11" s="96"/>
      <c r="I11" s="96"/>
      <c r="J11" s="96"/>
      <c r="K11" s="156" t="str">
        <f>IFERROR(IF(OR($H11="",$I11="",$I11=0),"",$H11/$I11),"")</f>
        <v/>
      </c>
      <c r="L11" s="96" t="str">
        <f>IFERROR(IF($I11="","",IF($M11&gt;$M18,3,(IF($M11=$M18,2,1)))),"")</f>
        <v/>
      </c>
      <c r="M11" s="157" t="str">
        <f t="shared" ref="M11:M20" si="0">IFERROR(IF(OR(H11="",A11="",A11=0),"",H11/A11),"")</f>
        <v/>
      </c>
    </row>
    <row r="12" spans="1:19" ht="27.95" customHeight="1" x14ac:dyDescent="0.2">
      <c r="A12" s="39">
        <v>15</v>
      </c>
      <c r="B12" s="51" t="s">
        <v>476</v>
      </c>
      <c r="C12" s="51" t="str">
        <f>IFERROR(IF(F12="","",IF(COUNTIF(Licenciés!$A$3:$A$468,F12)=0,"",VLOOKUP(F12,Classement,10,FALSE))),"")</f>
        <v/>
      </c>
      <c r="D12" s="52" t="s">
        <v>17</v>
      </c>
      <c r="E12" s="51" t="s">
        <v>18</v>
      </c>
      <c r="F12" s="154"/>
      <c r="G12" s="155" t="str">
        <f>IFERROR(IF(F12="","",IF(COUNTIF(Licenciés!$A$3:$A$468,F12)=0,"",VLOOKUP(F12,Classement,2,FALSE))),"")</f>
        <v/>
      </c>
      <c r="H12" s="96"/>
      <c r="I12" s="96"/>
      <c r="J12" s="96"/>
      <c r="K12" s="156" t="str">
        <f>IFERROR(IF(OR($H12="",$I12="",$I12=0),"",$H12/$I12),"")</f>
        <v/>
      </c>
      <c r="L12" s="96" t="str">
        <f t="shared" ref="L12:L13" si="1">IFERROR(IF($I12="","",IF($M12&gt;$M19,3,(IF($M12=$M19,2,1)))),"")</f>
        <v/>
      </c>
      <c r="M12" s="157" t="str">
        <f t="shared" si="0"/>
        <v/>
      </c>
    </row>
    <row r="13" spans="1:19" ht="27.95" customHeight="1" x14ac:dyDescent="0.2">
      <c r="A13" s="39">
        <v>20</v>
      </c>
      <c r="B13" s="51"/>
      <c r="C13" s="51" t="str">
        <f>IFERROR(IF(F13="","",IF(COUNTIF(Licenciés!$A$3:$A$468,F13)=0,"",VLOOKUP(F13,Classement,10,FALSE))),"")</f>
        <v/>
      </c>
      <c r="D13" s="52" t="s">
        <v>17</v>
      </c>
      <c r="E13" s="51" t="s">
        <v>18</v>
      </c>
      <c r="F13" s="154"/>
      <c r="G13" s="155" t="str">
        <f>IFERROR(IF(F13="","",IF(COUNTIF(Licenciés!$A$3:$A$468,F13)=0,"",VLOOKUP(F13,Classement,2,FALSE))),"")</f>
        <v/>
      </c>
      <c r="H13" s="96"/>
      <c r="I13" s="96"/>
      <c r="J13" s="96"/>
      <c r="K13" s="156" t="str">
        <f>IFERROR(IF(OR($H13="",$I13="",$I13=0),"",$H13/$I13),"")</f>
        <v/>
      </c>
      <c r="L13" s="96" t="str">
        <f t="shared" si="1"/>
        <v/>
      </c>
      <c r="M13" s="157" t="str">
        <f t="shared" si="0"/>
        <v/>
      </c>
    </row>
    <row r="14" spans="1:19" ht="27.95" customHeight="1" x14ac:dyDescent="0.2">
      <c r="A14" s="91"/>
      <c r="B14" s="151"/>
      <c r="C14" s="151"/>
      <c r="D14" s="84"/>
      <c r="E14" s="151"/>
      <c r="F14" s="100"/>
      <c r="G14" s="39" t="s">
        <v>50</v>
      </c>
      <c r="H14" s="148" t="str">
        <f>IFERROR(IF(COUNT(H11:H13)=0,"",SUM(H11:H13)),"")</f>
        <v/>
      </c>
      <c r="I14" s="149" t="str">
        <f>IFERROR(IF(COUNT(I11:I13)=0,"",SUM(I11:I13)),"")</f>
        <v/>
      </c>
      <c r="J14" s="178"/>
      <c r="K14" s="95" t="str">
        <f>IFERROR(IF(OR($H14="",$I14="",$I14=0),"",$H14/$I14),"")</f>
        <v/>
      </c>
      <c r="L14" s="92"/>
      <c r="M14" s="93"/>
    </row>
    <row r="15" spans="1:19" ht="27.95" customHeight="1" x14ac:dyDescent="0.2">
      <c r="D15" s="67"/>
      <c r="I15" s="67"/>
      <c r="L15" s="57"/>
      <c r="N15" s="58"/>
      <c r="P15" s="179"/>
    </row>
    <row r="16" spans="1:19" ht="27.95" customHeight="1" x14ac:dyDescent="0.2">
      <c r="A16" s="51"/>
      <c r="B16" s="52"/>
      <c r="C16" s="39" t="s">
        <v>19</v>
      </c>
      <c r="D16" s="40"/>
      <c r="E16" s="39"/>
      <c r="F16" s="211"/>
      <c r="G16" s="212"/>
      <c r="H16" s="40"/>
      <c r="I16" s="40"/>
      <c r="J16" s="171"/>
      <c r="K16" s="172"/>
      <c r="L16" s="184"/>
      <c r="M16" s="40"/>
      <c r="N16" s="58"/>
    </row>
    <row r="17" spans="1:15" ht="27.95" customHeight="1" x14ac:dyDescent="0.2">
      <c r="A17" s="174" t="s">
        <v>4</v>
      </c>
      <c r="B17" s="45"/>
      <c r="C17" s="51" t="s">
        <v>6</v>
      </c>
      <c r="D17" s="175" t="s">
        <v>495</v>
      </c>
      <c r="E17" s="39" t="s">
        <v>8</v>
      </c>
      <c r="F17" s="94" t="s">
        <v>9</v>
      </c>
      <c r="G17" s="51" t="s">
        <v>10</v>
      </c>
      <c r="H17" s="39" t="s">
        <v>11</v>
      </c>
      <c r="I17" s="39" t="s">
        <v>12</v>
      </c>
      <c r="J17" s="176" t="s">
        <v>13</v>
      </c>
      <c r="K17" s="177" t="s">
        <v>15</v>
      </c>
      <c r="L17" s="39"/>
      <c r="M17" s="39" t="s">
        <v>16</v>
      </c>
    </row>
    <row r="18" spans="1:15" ht="27.95" customHeight="1" x14ac:dyDescent="0.2">
      <c r="A18" s="39">
        <v>12</v>
      </c>
      <c r="B18" s="51" t="str">
        <f>IFERROR(B11,"")</f>
        <v>R1 maxi</v>
      </c>
      <c r="C18" s="51" t="str">
        <f>IFERROR(IF(F18="","",IF(COUNTIF(Licenciés!$A$3:$A$468,F18)=0,"",VLOOKUP(F18,Classement,10,FALSE))),"")</f>
        <v/>
      </c>
      <c r="D18" s="52" t="s">
        <v>17</v>
      </c>
      <c r="E18" s="51" t="str">
        <f t="shared" ref="E18:E20" si="2">IFERROR(IF(E11="","",E11),"")</f>
        <v>2m80</v>
      </c>
      <c r="F18" s="154"/>
      <c r="G18" s="155" t="str">
        <f>IFERROR(IF(F18="","",IF(COUNTIF(Licenciés!$A$3:$A$468,F18)=0,"",VLOOKUP(F18,Classement,2,FALSE))),"")</f>
        <v/>
      </c>
      <c r="H18" s="96"/>
      <c r="I18" s="96"/>
      <c r="J18" s="96"/>
      <c r="K18" s="156" t="str">
        <f t="shared" ref="K18:K20" si="3">IFERROR(IF(OR($H18="",$I18="",$I18=0),"",$H18/$I18),"")</f>
        <v/>
      </c>
      <c r="L18" s="96" t="str">
        <f>IFERROR(IF($I18="","",IF($M18&gt;$M25,3,(IF($M18=$M25,2,1)))),"")</f>
        <v/>
      </c>
      <c r="M18" s="157" t="str">
        <f t="shared" si="0"/>
        <v/>
      </c>
    </row>
    <row r="19" spans="1:15" ht="27.95" customHeight="1" x14ac:dyDescent="0.2">
      <c r="A19" s="39">
        <v>15</v>
      </c>
      <c r="B19" s="51" t="str">
        <f>IFERROR(B12,"")</f>
        <v>N3 maxi</v>
      </c>
      <c r="C19" s="51" t="str">
        <f>IFERROR(IF(F19="","",IF(COUNTIF(Licenciés!$A$3:$A$468,F19)=0,"",VLOOKUP(F19,Classement,10,FALSE))),"")</f>
        <v/>
      </c>
      <c r="D19" s="52" t="s">
        <v>17</v>
      </c>
      <c r="E19" s="51" t="str">
        <f t="shared" si="2"/>
        <v>2m80</v>
      </c>
      <c r="F19" s="154"/>
      <c r="G19" s="155" t="str">
        <f>IFERROR(IF(F19="","",IF(COUNTIF(Licenciés!$A$3:$A$468,F19)=0,"",VLOOKUP(F19,Classement,2,FALSE))),"")</f>
        <v/>
      </c>
      <c r="H19" s="96"/>
      <c r="I19" s="96"/>
      <c r="J19" s="96"/>
      <c r="K19" s="156" t="str">
        <f t="shared" si="3"/>
        <v/>
      </c>
      <c r="L19" s="96" t="str">
        <f t="shared" ref="L19:L20" si="4">IFERROR(IF($I19="","",IF($M19&gt;$M26,3,(IF($M19=$M26,2,1)))),"")</f>
        <v/>
      </c>
      <c r="M19" s="157" t="str">
        <f t="shared" si="0"/>
        <v/>
      </c>
    </row>
    <row r="20" spans="1:15" ht="27.95" customHeight="1" x14ac:dyDescent="0.2">
      <c r="A20" s="39">
        <v>20</v>
      </c>
      <c r="B20" s="51"/>
      <c r="C20" s="51" t="str">
        <f>IFERROR(IF(F20="","",IF(COUNTIF(Licenciés!$A$3:$A$468,F20)=0,"",VLOOKUP(F20,Classement,10,FALSE))),"")</f>
        <v/>
      </c>
      <c r="D20" s="52" t="s">
        <v>17</v>
      </c>
      <c r="E20" s="51" t="str">
        <f t="shared" si="2"/>
        <v>2m80</v>
      </c>
      <c r="F20" s="154"/>
      <c r="G20" s="155" t="str">
        <f>IFERROR(IF(F20="","",IF(COUNTIF(Licenciés!$A$3:$A$468,F20)=0,"",VLOOKUP(F20,Classement,2,FALSE))),"")</f>
        <v/>
      </c>
      <c r="H20" s="96"/>
      <c r="I20" s="96"/>
      <c r="J20" s="96"/>
      <c r="K20" s="156" t="str">
        <f t="shared" si="3"/>
        <v/>
      </c>
      <c r="L20" s="96" t="str">
        <f t="shared" si="4"/>
        <v/>
      </c>
      <c r="M20" s="157" t="str">
        <f t="shared" si="0"/>
        <v/>
      </c>
    </row>
    <row r="21" spans="1:15" ht="27.95" customHeight="1" x14ac:dyDescent="0.2">
      <c r="D21" s="67"/>
      <c r="G21" s="39" t="s">
        <v>50</v>
      </c>
      <c r="H21" s="148" t="str">
        <f>IFERROR(IF(COUNT(H18:H20)=0,"",SUM(H18:H20)),"")</f>
        <v/>
      </c>
      <c r="I21" s="149" t="str">
        <f>IFERROR(IF(COUNT(I18:I20)=0,"",SUM(I18:I20)),"")</f>
        <v/>
      </c>
      <c r="J21" s="178"/>
      <c r="K21" s="95" t="str">
        <f>IFERROR(IF(OR($H21="",$I21="",$I21=0),"",$H21/$I21),"")</f>
        <v/>
      </c>
      <c r="L21" s="57"/>
      <c r="N21" s="58"/>
    </row>
    <row r="22" spans="1:15" ht="27.95" customHeight="1" x14ac:dyDescent="0.2">
      <c r="D22" s="67"/>
      <c r="I22" s="67"/>
      <c r="L22" s="57"/>
      <c r="N22" s="58"/>
    </row>
    <row r="23" spans="1:15" ht="27.95" customHeight="1" x14ac:dyDescent="0.2">
      <c r="A23" s="202" t="s">
        <v>494</v>
      </c>
      <c r="B23" s="202"/>
      <c r="C23" s="202"/>
      <c r="D23" s="202"/>
      <c r="E23" s="202"/>
      <c r="F23" s="202"/>
      <c r="G23" s="202" t="str">
        <f>IF($F$7="","",$F$7)</f>
        <v/>
      </c>
      <c r="H23" s="202"/>
      <c r="I23" s="202"/>
      <c r="J23" s="203" t="str">
        <f>IF($J$7="","",$J$7)</f>
        <v/>
      </c>
      <c r="K23" s="203"/>
      <c r="L23" s="203"/>
      <c r="M23" s="203"/>
      <c r="N23" s="58"/>
    </row>
    <row r="24" spans="1:15" ht="27.95" customHeight="1" x14ac:dyDescent="0.2">
      <c r="D24" s="67"/>
      <c r="H24" s="67"/>
      <c r="I24" s="67"/>
      <c r="L24" s="57"/>
      <c r="N24" s="58"/>
    </row>
    <row r="25" spans="1:15" ht="27.95" customHeight="1" x14ac:dyDescent="0.2">
      <c r="B25" s="204" t="str">
        <f>IFERROR(IF(OR($H$14="",$H$21=""),"",IF($H$14=47,$F$9,$F$16)),"")</f>
        <v/>
      </c>
      <c r="C25" s="204"/>
      <c r="D25" s="204"/>
      <c r="E25" s="204"/>
      <c r="F25" s="163" t="str">
        <f>(IF($B$25="","",IF($B$25=$F$9,$L$9,$L$16)))</f>
        <v/>
      </c>
      <c r="G25" s="164" t="s">
        <v>477</v>
      </c>
      <c r="H25" s="204" t="str">
        <f>IFERROR(IF(OR($H$14="",$H$21=""),"",IF($H$21=47,$F$9,$F$16)),"")</f>
        <v/>
      </c>
      <c r="I25" s="204"/>
      <c r="J25" s="204"/>
      <c r="K25" s="204"/>
      <c r="L25" s="204"/>
      <c r="M25" s="163" t="str">
        <f>(IF($H$25="","",IF($H$25=$F$9,$L$9,$L$16)))</f>
        <v/>
      </c>
    </row>
    <row r="26" spans="1:15" ht="27.95" customHeight="1" thickBot="1" x14ac:dyDescent="0.25">
      <c r="B26" s="67"/>
      <c r="D26" s="67"/>
      <c r="G26" s="67"/>
      <c r="H26" s="67"/>
      <c r="I26" s="67"/>
      <c r="J26" s="180"/>
      <c r="K26" s="161"/>
      <c r="L26" s="67"/>
      <c r="M26" s="67"/>
      <c r="N26" s="67"/>
      <c r="O26" s="67"/>
    </row>
    <row r="27" spans="1:15" ht="27.95" customHeight="1" x14ac:dyDescent="0.2">
      <c r="A27" s="213" t="s">
        <v>20</v>
      </c>
      <c r="B27" s="214"/>
      <c r="C27" s="80"/>
      <c r="D27" s="81" t="str">
        <f>IFERROR(IF(D28="","Aucune","Réclamation suivante:"),"")</f>
        <v>Aucune</v>
      </c>
      <c r="E27" s="82" t="b">
        <f>IFERROR(AND(F7&lt;&gt;"",(F32)&lt;&gt;"",(F34)&lt;&gt;"",(F9)&lt;&gt;"",(L9)&lt;&gt;"",(F37)&lt;&gt;"",(J7)&lt;&gt;"",COUNTBLANK(F11:F13)=0,COUNTBLANK(H11:M13)=0,COUNTBLANK(F18:F20)=0,COUNTBLANK(H18:M20)=0,F16&lt;&gt;"",L16&lt;&gt;""),"")</f>
        <v>0</v>
      </c>
      <c r="F27" s="207" t="str">
        <f>IFERROR(IF(E27=TRUE,"","FEUILLE INCOMPLETE"),"")</f>
        <v>FEUILLE INCOMPLETE</v>
      </c>
      <c r="G27" s="207"/>
      <c r="H27" s="207"/>
      <c r="I27" s="207"/>
      <c r="J27" s="207"/>
      <c r="K27" s="207"/>
      <c r="L27" s="207"/>
      <c r="M27" s="208"/>
    </row>
    <row r="28" spans="1:15" ht="27.95" customHeight="1" x14ac:dyDescent="0.2">
      <c r="A28" s="83"/>
      <c r="B28" s="84"/>
      <c r="C28" s="151"/>
      <c r="D28" s="223"/>
      <c r="E28" s="223"/>
      <c r="F28" s="223"/>
      <c r="G28" s="223"/>
      <c r="H28" s="223"/>
      <c r="I28" s="223"/>
      <c r="J28" s="223"/>
      <c r="K28" s="223"/>
      <c r="L28" s="84"/>
      <c r="M28" s="85"/>
    </row>
    <row r="29" spans="1:15" ht="27.95" customHeight="1" x14ac:dyDescent="0.2">
      <c r="A29" s="83"/>
      <c r="B29" s="84"/>
      <c r="C29" s="151"/>
      <c r="D29" s="223"/>
      <c r="E29" s="223"/>
      <c r="F29" s="223"/>
      <c r="G29" s="223"/>
      <c r="H29" s="223"/>
      <c r="I29" s="223"/>
      <c r="J29" s="223"/>
      <c r="K29" s="223"/>
      <c r="L29" s="84"/>
      <c r="M29" s="85"/>
    </row>
    <row r="30" spans="1:15" ht="27.95" customHeight="1" x14ac:dyDescent="0.2">
      <c r="A30" s="83"/>
      <c r="B30" s="84"/>
      <c r="C30" s="151"/>
      <c r="D30" s="223"/>
      <c r="E30" s="223"/>
      <c r="F30" s="223"/>
      <c r="G30" s="223"/>
      <c r="H30" s="223"/>
      <c r="I30" s="223"/>
      <c r="J30" s="223"/>
      <c r="K30" s="223"/>
      <c r="L30" s="84"/>
      <c r="M30" s="85"/>
    </row>
    <row r="31" spans="1:15" ht="27.95" customHeight="1" x14ac:dyDescent="0.2">
      <c r="A31" s="83"/>
      <c r="B31" s="84"/>
      <c r="C31" s="151"/>
      <c r="D31" s="84"/>
      <c r="E31" s="151"/>
      <c r="F31" s="151"/>
      <c r="G31" s="84"/>
      <c r="H31" s="84"/>
      <c r="I31" s="84"/>
      <c r="J31" s="181"/>
      <c r="K31" s="158"/>
      <c r="L31" s="84"/>
      <c r="M31" s="85"/>
    </row>
    <row r="32" spans="1:15" ht="27.95" customHeight="1" x14ac:dyDescent="0.2">
      <c r="A32" s="220" t="s">
        <v>21</v>
      </c>
      <c r="B32" s="219"/>
      <c r="C32" s="219"/>
      <c r="D32" s="219"/>
      <c r="E32" s="219"/>
      <c r="F32" s="215"/>
      <c r="G32" s="216"/>
      <c r="H32" s="217"/>
      <c r="I32" s="218"/>
      <c r="J32" s="218"/>
      <c r="K32" s="219" t="s">
        <v>22</v>
      </c>
      <c r="L32" s="219"/>
      <c r="M32" s="85"/>
    </row>
    <row r="33" spans="1:15" ht="27.95" customHeight="1" x14ac:dyDescent="0.2">
      <c r="A33" s="83"/>
      <c r="B33" s="84"/>
      <c r="C33" s="151"/>
      <c r="D33" s="84"/>
      <c r="E33" s="151"/>
      <c r="F33" s="151"/>
      <c r="G33" s="84"/>
      <c r="H33" s="84"/>
      <c r="I33" s="84"/>
      <c r="J33" s="181"/>
      <c r="K33" s="158"/>
      <c r="L33" s="84"/>
      <c r="M33" s="85"/>
    </row>
    <row r="34" spans="1:15" ht="27.95" customHeight="1" x14ac:dyDescent="0.2">
      <c r="A34" s="220" t="s">
        <v>23</v>
      </c>
      <c r="B34" s="219"/>
      <c r="C34" s="219"/>
      <c r="D34" s="219"/>
      <c r="E34" s="219"/>
      <c r="F34" s="215"/>
      <c r="G34" s="216"/>
      <c r="H34" s="217"/>
      <c r="I34" s="218"/>
      <c r="J34" s="218"/>
      <c r="K34" s="219" t="s">
        <v>22</v>
      </c>
      <c r="L34" s="219"/>
      <c r="M34" s="85"/>
    </row>
    <row r="35" spans="1:15" ht="27.95" customHeight="1" x14ac:dyDescent="0.2">
      <c r="A35" s="86"/>
      <c r="B35" s="62"/>
      <c r="C35" s="63"/>
      <c r="D35" s="62"/>
      <c r="E35" s="63"/>
      <c r="F35" s="63"/>
      <c r="G35" s="62"/>
      <c r="H35" s="62"/>
      <c r="I35" s="62"/>
      <c r="J35" s="182"/>
      <c r="K35" s="159"/>
      <c r="L35" s="62"/>
      <c r="M35" s="87"/>
    </row>
    <row r="36" spans="1:15" ht="27.95" customHeight="1" x14ac:dyDescent="0.2">
      <c r="A36" s="83"/>
      <c r="B36" s="84"/>
      <c r="C36" s="151"/>
      <c r="D36" s="84"/>
      <c r="E36" s="151"/>
      <c r="F36" s="151"/>
      <c r="G36" s="84"/>
      <c r="H36" s="84"/>
      <c r="I36" s="84"/>
      <c r="J36" s="181"/>
      <c r="K36" s="158"/>
      <c r="L36" s="84"/>
      <c r="M36" s="85"/>
    </row>
    <row r="37" spans="1:15" ht="27.95" customHeight="1" x14ac:dyDescent="0.2">
      <c r="A37" s="221" t="s">
        <v>24</v>
      </c>
      <c r="B37" s="222"/>
      <c r="C37" s="222"/>
      <c r="D37" s="222"/>
      <c r="E37" s="222"/>
      <c r="F37" s="215"/>
      <c r="G37" s="216"/>
      <c r="H37" s="217"/>
      <c r="I37" s="88"/>
      <c r="J37" s="183"/>
      <c r="K37" s="160"/>
      <c r="L37" s="88"/>
      <c r="M37" s="89"/>
    </row>
    <row r="38" spans="1:15" ht="27.95" customHeight="1" x14ac:dyDescent="0.2"/>
    <row r="39" spans="1:15" ht="27.95" customHeight="1" x14ac:dyDescent="0.2">
      <c r="A39" s="209" t="s">
        <v>25</v>
      </c>
      <c r="B39" s="209"/>
      <c r="C39" s="209"/>
      <c r="D39" s="209"/>
      <c r="E39" s="209"/>
      <c r="F39" s="209"/>
      <c r="G39" s="209"/>
      <c r="H39" s="209"/>
      <c r="I39" s="209"/>
      <c r="J39" s="209"/>
      <c r="K39" s="209"/>
      <c r="L39" s="209"/>
      <c r="M39" s="209"/>
    </row>
    <row r="40" spans="1:15" ht="27.95" customHeight="1" x14ac:dyDescent="0.2">
      <c r="A40" s="210" t="s">
        <v>26</v>
      </c>
      <c r="B40" s="210"/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173"/>
      <c r="O40" s="173"/>
    </row>
    <row r="41" spans="1:15" ht="24.95" customHeight="1" x14ac:dyDescent="0.2"/>
    <row r="42" spans="1:15" ht="24.95" customHeight="1" x14ac:dyDescent="0.2"/>
    <row r="43" spans="1:15" ht="24.95" customHeight="1" x14ac:dyDescent="0.2"/>
    <row r="44" spans="1:15" ht="24.95" customHeight="1" x14ac:dyDescent="0.2"/>
    <row r="45" spans="1:15" ht="24.95" customHeight="1" x14ac:dyDescent="0.2"/>
    <row r="46" spans="1:15" ht="24.95" customHeight="1" x14ac:dyDescent="0.2"/>
    <row r="47" spans="1:15" ht="24.95" customHeight="1" x14ac:dyDescent="0.2"/>
    <row r="48" spans="1:15" ht="24.95" customHeight="1" x14ac:dyDescent="0.2"/>
    <row r="49" s="56" customFormat="1" ht="24.95" customHeight="1" x14ac:dyDescent="0.2"/>
    <row r="50" s="56" customFormat="1" ht="24.95" customHeight="1" x14ac:dyDescent="0.2"/>
    <row r="51" s="56" customFormat="1" ht="24.95" customHeight="1" x14ac:dyDescent="0.2"/>
    <row r="52" s="56" customFormat="1" ht="24.95" customHeight="1" x14ac:dyDescent="0.2"/>
    <row r="53" s="56" customFormat="1" ht="24.95" customHeight="1" x14ac:dyDescent="0.2"/>
    <row r="54" s="56" customFormat="1" ht="24.95" customHeight="1" x14ac:dyDescent="0.2"/>
    <row r="55" s="56" customFormat="1" ht="9.9499999999999993" customHeight="1" x14ac:dyDescent="0.2"/>
    <row r="56" s="56" customFormat="1" ht="9.9499999999999993" customHeight="1" x14ac:dyDescent="0.2"/>
    <row r="57" s="56" customFormat="1" ht="9.9499999999999993" customHeight="1" x14ac:dyDescent="0.2"/>
    <row r="58" s="56" customFormat="1" ht="9.9499999999999993" customHeight="1" x14ac:dyDescent="0.2"/>
    <row r="59" s="56" customFormat="1" ht="9.9499999999999993" customHeight="1" x14ac:dyDescent="0.2"/>
    <row r="60" s="56" customFormat="1" ht="9.9499999999999993" customHeight="1" x14ac:dyDescent="0.2"/>
    <row r="61" s="56" customFormat="1" ht="9.9499999999999993" customHeight="1" x14ac:dyDescent="0.2"/>
    <row r="62" s="56" customFormat="1" ht="9.9499999999999993" customHeight="1" x14ac:dyDescent="0.2"/>
    <row r="63" s="56" customFormat="1" ht="9.9499999999999993" customHeight="1" x14ac:dyDescent="0.2"/>
    <row r="64" s="56" customFormat="1" ht="9.9499999999999993" customHeight="1" x14ac:dyDescent="0.2"/>
    <row r="65" s="56" customFormat="1" ht="9.9499999999999993" customHeight="1" x14ac:dyDescent="0.2"/>
    <row r="66" s="56" customFormat="1" ht="9.9499999999999993" customHeight="1" x14ac:dyDescent="0.2"/>
    <row r="67" s="56" customFormat="1" ht="9.9499999999999993" customHeight="1" x14ac:dyDescent="0.2"/>
    <row r="68" s="56" customFormat="1" ht="9.9499999999999993" customHeight="1" x14ac:dyDescent="0.2"/>
    <row r="69" s="56" customFormat="1" ht="9.9499999999999993" customHeight="1" x14ac:dyDescent="0.2"/>
    <row r="70" s="56" customFormat="1" ht="9.9499999999999993" customHeight="1" x14ac:dyDescent="0.2"/>
    <row r="71" s="56" customFormat="1" ht="9.9499999999999993" customHeight="1" x14ac:dyDescent="0.2"/>
    <row r="72" s="56" customFormat="1" ht="9.9499999999999993" customHeight="1" x14ac:dyDescent="0.2"/>
    <row r="73" s="56" customFormat="1" ht="9.9499999999999993" customHeight="1" x14ac:dyDescent="0.2"/>
    <row r="74" s="56" customFormat="1" ht="9.9499999999999993" customHeight="1" x14ac:dyDescent="0.2"/>
    <row r="75" s="56" customFormat="1" ht="9.9499999999999993" customHeight="1" x14ac:dyDescent="0.2"/>
    <row r="76" s="56" customFormat="1" ht="9.9499999999999993" customHeight="1" x14ac:dyDescent="0.2"/>
    <row r="77" s="56" customFormat="1" ht="9.9499999999999993" customHeight="1" x14ac:dyDescent="0.2"/>
    <row r="78" s="56" customFormat="1" ht="9.9499999999999993" customHeight="1" x14ac:dyDescent="0.2"/>
    <row r="79" s="56" customFormat="1" ht="9.9499999999999993" customHeight="1" x14ac:dyDescent="0.2"/>
    <row r="80" s="56" customFormat="1" ht="9.9499999999999993" customHeight="1" x14ac:dyDescent="0.2"/>
    <row r="81" s="56" customFormat="1" ht="9.9499999999999993" customHeight="1" x14ac:dyDescent="0.2"/>
    <row r="82" s="56" customFormat="1" ht="9.9499999999999993" customHeight="1" x14ac:dyDescent="0.2"/>
    <row r="83" s="56" customFormat="1" ht="9.9499999999999993" customHeight="1" x14ac:dyDescent="0.2"/>
    <row r="84" s="56" customFormat="1" ht="9.9499999999999993" customHeight="1" x14ac:dyDescent="0.2"/>
    <row r="85" s="56" customFormat="1" ht="9.9499999999999993" customHeight="1" x14ac:dyDescent="0.2"/>
    <row r="86" s="56" customFormat="1" ht="9.9499999999999993" customHeight="1" x14ac:dyDescent="0.2"/>
    <row r="87" s="56" customFormat="1" ht="9.9499999999999993" customHeight="1" x14ac:dyDescent="0.2"/>
    <row r="88" s="56" customFormat="1" ht="9.9499999999999993" customHeight="1" x14ac:dyDescent="0.2"/>
    <row r="89" s="56" customFormat="1" ht="9.9499999999999993" customHeight="1" x14ac:dyDescent="0.2"/>
    <row r="90" s="56" customFormat="1" ht="9.9499999999999993" customHeight="1" x14ac:dyDescent="0.2"/>
    <row r="91" s="56" customFormat="1" ht="9.9499999999999993" customHeight="1" x14ac:dyDescent="0.2"/>
    <row r="92" s="56" customFormat="1" ht="9.9499999999999993" customHeight="1" x14ac:dyDescent="0.2"/>
    <row r="93" s="56" customFormat="1" ht="9.9499999999999993" customHeight="1" x14ac:dyDescent="0.2"/>
    <row r="94" s="56" customFormat="1" ht="9.9499999999999993" customHeight="1" x14ac:dyDescent="0.2"/>
    <row r="95" s="56" customFormat="1" ht="9.9499999999999993" customHeight="1" x14ac:dyDescent="0.2"/>
    <row r="96" s="56" customFormat="1" ht="9.9499999999999993" customHeight="1" x14ac:dyDescent="0.2"/>
    <row r="97" s="56" customFormat="1" ht="9.9499999999999993" customHeight="1" x14ac:dyDescent="0.2"/>
    <row r="98" s="56" customFormat="1" ht="9.9499999999999993" customHeight="1" x14ac:dyDescent="0.2"/>
    <row r="99" s="56" customFormat="1" ht="9.9499999999999993" customHeight="1" x14ac:dyDescent="0.2"/>
    <row r="100" s="56" customFormat="1" ht="9.9499999999999993" customHeight="1" x14ac:dyDescent="0.2"/>
    <row r="101" s="56" customFormat="1" ht="9.9499999999999993" customHeight="1" x14ac:dyDescent="0.2"/>
    <row r="102" s="56" customFormat="1" ht="9.9499999999999993" customHeight="1" x14ac:dyDescent="0.2"/>
    <row r="103" s="56" customFormat="1" ht="9.9499999999999993" customHeight="1" x14ac:dyDescent="0.2"/>
    <row r="104" s="56" customFormat="1" ht="9.9499999999999993" customHeight="1" x14ac:dyDescent="0.2"/>
    <row r="105" s="56" customFormat="1" ht="9.9499999999999993" customHeight="1" x14ac:dyDescent="0.2"/>
    <row r="106" s="56" customFormat="1" ht="9.9499999999999993" customHeight="1" x14ac:dyDescent="0.2"/>
    <row r="107" s="56" customFormat="1" ht="9.9499999999999993" customHeight="1" x14ac:dyDescent="0.2"/>
    <row r="108" s="56" customFormat="1" ht="9.9499999999999993" customHeight="1" x14ac:dyDescent="0.2"/>
    <row r="109" s="56" customFormat="1" ht="9.9499999999999993" customHeight="1" x14ac:dyDescent="0.2"/>
    <row r="110" s="56" customFormat="1" ht="9.9499999999999993" customHeight="1" x14ac:dyDescent="0.2"/>
    <row r="111" s="56" customFormat="1" ht="9.9499999999999993" customHeight="1" x14ac:dyDescent="0.2"/>
    <row r="112" s="56" customFormat="1" ht="9.9499999999999993" customHeight="1" x14ac:dyDescent="0.2"/>
    <row r="113" s="56" customFormat="1" ht="9.9499999999999993" customHeight="1" x14ac:dyDescent="0.2"/>
    <row r="114" s="56" customFormat="1" ht="9.9499999999999993" customHeight="1" x14ac:dyDescent="0.2"/>
    <row r="115" s="56" customFormat="1" ht="9.9499999999999993" customHeight="1" x14ac:dyDescent="0.2"/>
    <row r="116" s="56" customFormat="1" ht="9.9499999999999993" customHeight="1" x14ac:dyDescent="0.2"/>
    <row r="117" s="56" customFormat="1" ht="9.9499999999999993" customHeight="1" x14ac:dyDescent="0.2"/>
    <row r="118" s="56" customFormat="1" ht="9.9499999999999993" customHeight="1" x14ac:dyDescent="0.2"/>
    <row r="119" s="56" customFormat="1" ht="9.9499999999999993" customHeight="1" x14ac:dyDescent="0.2"/>
    <row r="120" s="56" customFormat="1" ht="9.9499999999999993" customHeight="1" x14ac:dyDescent="0.2"/>
    <row r="121" s="56" customFormat="1" ht="9.9499999999999993" customHeight="1" x14ac:dyDescent="0.2"/>
    <row r="122" s="56" customFormat="1" ht="9.9499999999999993" customHeight="1" x14ac:dyDescent="0.2"/>
    <row r="123" s="56" customFormat="1" ht="9.9499999999999993" customHeight="1" x14ac:dyDescent="0.2"/>
    <row r="124" s="56" customFormat="1" ht="9.9499999999999993" customHeight="1" x14ac:dyDescent="0.2"/>
    <row r="125" s="56" customFormat="1" ht="9.9499999999999993" customHeight="1" x14ac:dyDescent="0.2"/>
    <row r="126" s="56" customFormat="1" ht="9.9499999999999993" customHeight="1" x14ac:dyDescent="0.2"/>
    <row r="127" s="56" customFormat="1" ht="9.9499999999999993" customHeight="1" x14ac:dyDescent="0.2"/>
    <row r="128" s="56" customFormat="1" ht="9.9499999999999993" customHeight="1" x14ac:dyDescent="0.2"/>
    <row r="129" s="56" customFormat="1" ht="9.9499999999999993" customHeight="1" x14ac:dyDescent="0.2"/>
    <row r="130" s="56" customFormat="1" ht="9.9499999999999993" customHeight="1" x14ac:dyDescent="0.2"/>
    <row r="131" s="56" customFormat="1" ht="9.9499999999999993" customHeight="1" x14ac:dyDescent="0.2"/>
    <row r="132" s="56" customFormat="1" ht="9.9499999999999993" customHeight="1" x14ac:dyDescent="0.2"/>
    <row r="133" s="56" customFormat="1" ht="9.9499999999999993" customHeight="1" x14ac:dyDescent="0.2"/>
    <row r="134" s="56" customFormat="1" ht="9.9499999999999993" customHeight="1" x14ac:dyDescent="0.2"/>
    <row r="135" s="56" customFormat="1" ht="9.9499999999999993" customHeight="1" x14ac:dyDescent="0.2"/>
    <row r="136" s="56" customFormat="1" ht="9.9499999999999993" customHeight="1" x14ac:dyDescent="0.2"/>
    <row r="137" s="56" customFormat="1" ht="9.9499999999999993" customHeight="1" x14ac:dyDescent="0.2"/>
    <row r="138" s="56" customFormat="1" ht="9.9499999999999993" customHeight="1" x14ac:dyDescent="0.2"/>
    <row r="139" s="56" customFormat="1" ht="9.9499999999999993" customHeight="1" x14ac:dyDescent="0.2"/>
    <row r="140" s="56" customFormat="1" ht="9.9499999999999993" customHeight="1" x14ac:dyDescent="0.2"/>
    <row r="141" s="56" customFormat="1" ht="9.9499999999999993" customHeight="1" x14ac:dyDescent="0.2"/>
    <row r="142" s="56" customFormat="1" ht="9.9499999999999993" customHeight="1" x14ac:dyDescent="0.2"/>
    <row r="143" s="56" customFormat="1" ht="9.9499999999999993" customHeight="1" x14ac:dyDescent="0.2"/>
    <row r="144" s="56" customFormat="1" ht="9.9499999999999993" customHeight="1" x14ac:dyDescent="0.2"/>
    <row r="145" s="56" customFormat="1" ht="9.9499999999999993" customHeight="1" x14ac:dyDescent="0.2"/>
    <row r="146" s="56" customFormat="1" ht="9.9499999999999993" customHeight="1" x14ac:dyDescent="0.2"/>
    <row r="147" s="56" customFormat="1" ht="9.9499999999999993" customHeight="1" x14ac:dyDescent="0.2"/>
    <row r="148" s="56" customFormat="1" ht="9.9499999999999993" customHeight="1" x14ac:dyDescent="0.2"/>
    <row r="149" s="56" customFormat="1" ht="9.9499999999999993" customHeight="1" x14ac:dyDescent="0.2"/>
    <row r="150" s="56" customFormat="1" ht="9.9499999999999993" customHeight="1" x14ac:dyDescent="0.2"/>
    <row r="151" s="56" customFormat="1" ht="9.9499999999999993" customHeight="1" x14ac:dyDescent="0.2"/>
    <row r="152" s="56" customFormat="1" ht="9.9499999999999993" customHeight="1" x14ac:dyDescent="0.2"/>
    <row r="153" s="56" customFormat="1" ht="9.9499999999999993" customHeight="1" x14ac:dyDescent="0.2"/>
    <row r="154" s="56" customFormat="1" ht="9.9499999999999993" customHeight="1" x14ac:dyDescent="0.2"/>
    <row r="155" s="56" customFormat="1" ht="9.9499999999999993" customHeight="1" x14ac:dyDescent="0.2"/>
    <row r="156" s="56" customFormat="1" ht="9.9499999999999993" customHeight="1" x14ac:dyDescent="0.2"/>
    <row r="157" s="56" customFormat="1" ht="9.9499999999999993" customHeight="1" x14ac:dyDescent="0.2"/>
    <row r="158" s="56" customFormat="1" ht="9.9499999999999993" customHeight="1" x14ac:dyDescent="0.2"/>
    <row r="159" s="56" customFormat="1" ht="9.9499999999999993" customHeight="1" x14ac:dyDescent="0.2"/>
    <row r="160" s="56" customFormat="1" ht="9.9499999999999993" customHeight="1" x14ac:dyDescent="0.2"/>
    <row r="161" s="56" customFormat="1" ht="9.9499999999999993" customHeight="1" x14ac:dyDescent="0.2"/>
    <row r="162" s="56" customFormat="1" ht="9.9499999999999993" customHeight="1" x14ac:dyDescent="0.2"/>
    <row r="163" s="56" customFormat="1" ht="9.9499999999999993" customHeight="1" x14ac:dyDescent="0.2"/>
    <row r="164" s="56" customFormat="1" ht="9.9499999999999993" customHeight="1" x14ac:dyDescent="0.2"/>
    <row r="165" s="56" customFormat="1" ht="9.9499999999999993" customHeight="1" x14ac:dyDescent="0.2"/>
    <row r="166" s="56" customFormat="1" ht="9.9499999999999993" customHeight="1" x14ac:dyDescent="0.2"/>
    <row r="167" s="56" customFormat="1" ht="9.9499999999999993" customHeight="1" x14ac:dyDescent="0.2"/>
    <row r="168" s="56" customFormat="1" ht="9.9499999999999993" customHeight="1" x14ac:dyDescent="0.2"/>
    <row r="169" s="56" customFormat="1" ht="9.9499999999999993" customHeight="1" x14ac:dyDescent="0.2"/>
    <row r="170" s="56" customFormat="1" ht="9.9499999999999993" customHeight="1" x14ac:dyDescent="0.2"/>
    <row r="171" s="56" customFormat="1" ht="9.9499999999999993" customHeight="1" x14ac:dyDescent="0.2"/>
    <row r="172" s="56" customFormat="1" ht="9.9499999999999993" customHeight="1" x14ac:dyDescent="0.2"/>
    <row r="173" s="56" customFormat="1" ht="9.9499999999999993" customHeight="1" x14ac:dyDescent="0.2"/>
    <row r="174" s="56" customFormat="1" ht="9.9499999999999993" customHeight="1" x14ac:dyDescent="0.2"/>
    <row r="175" s="56" customFormat="1" ht="9.9499999999999993" customHeight="1" x14ac:dyDescent="0.2"/>
    <row r="176" s="56" customFormat="1" ht="9.9499999999999993" customHeight="1" x14ac:dyDescent="0.2"/>
    <row r="177" s="56" customFormat="1" ht="9.9499999999999993" customHeight="1" x14ac:dyDescent="0.2"/>
    <row r="178" s="56" customFormat="1" ht="9.9499999999999993" customHeight="1" x14ac:dyDescent="0.2"/>
    <row r="179" s="56" customFormat="1" ht="9.9499999999999993" customHeight="1" x14ac:dyDescent="0.2"/>
    <row r="180" s="56" customFormat="1" ht="9.9499999999999993" customHeight="1" x14ac:dyDescent="0.2"/>
    <row r="181" s="56" customFormat="1" ht="9.9499999999999993" customHeight="1" x14ac:dyDescent="0.2"/>
    <row r="182" s="56" customFormat="1" ht="9.9499999999999993" customHeight="1" x14ac:dyDescent="0.2"/>
    <row r="183" s="56" customFormat="1" ht="9.9499999999999993" customHeight="1" x14ac:dyDescent="0.2"/>
    <row r="184" s="56" customFormat="1" ht="9.9499999999999993" customHeight="1" x14ac:dyDescent="0.2"/>
    <row r="185" s="56" customFormat="1" ht="9.9499999999999993" customHeight="1" x14ac:dyDescent="0.2"/>
    <row r="186" s="56" customFormat="1" ht="9.9499999999999993" customHeight="1" x14ac:dyDescent="0.2"/>
    <row r="187" s="56" customFormat="1" ht="9.9499999999999993" customHeight="1" x14ac:dyDescent="0.2"/>
    <row r="188" s="56" customFormat="1" ht="9.9499999999999993" customHeight="1" x14ac:dyDescent="0.2"/>
    <row r="189" s="56" customFormat="1" ht="9.9499999999999993" customHeight="1" x14ac:dyDescent="0.2"/>
    <row r="190" s="56" customFormat="1" ht="9.9499999999999993" customHeight="1" x14ac:dyDescent="0.2"/>
    <row r="191" s="56" customFormat="1" ht="9.9499999999999993" customHeight="1" x14ac:dyDescent="0.2"/>
    <row r="192" s="56" customFormat="1" ht="9.9499999999999993" customHeight="1" x14ac:dyDescent="0.2"/>
    <row r="193" s="56" customFormat="1" ht="9.9499999999999993" customHeight="1" x14ac:dyDescent="0.2"/>
    <row r="194" s="56" customFormat="1" ht="9.9499999999999993" customHeight="1" x14ac:dyDescent="0.2"/>
    <row r="195" s="56" customFormat="1" ht="9.9499999999999993" customHeight="1" x14ac:dyDescent="0.2"/>
    <row r="196" s="56" customFormat="1" ht="9.9499999999999993" customHeight="1" x14ac:dyDescent="0.2"/>
    <row r="197" s="56" customFormat="1" ht="9.9499999999999993" customHeight="1" x14ac:dyDescent="0.2"/>
    <row r="198" s="56" customFormat="1" ht="9.9499999999999993" customHeight="1" x14ac:dyDescent="0.2"/>
    <row r="199" s="56" customFormat="1" ht="9.9499999999999993" customHeight="1" x14ac:dyDescent="0.2"/>
    <row r="200" s="56" customFormat="1" ht="9.9499999999999993" customHeight="1" x14ac:dyDescent="0.2"/>
    <row r="201" s="56" customFormat="1" ht="9.9499999999999993" customHeight="1" x14ac:dyDescent="0.2"/>
    <row r="202" s="56" customFormat="1" ht="9.9499999999999993" customHeight="1" x14ac:dyDescent="0.2"/>
    <row r="203" s="56" customFormat="1" ht="9.9499999999999993" customHeight="1" x14ac:dyDescent="0.2"/>
    <row r="204" s="56" customFormat="1" ht="9.9499999999999993" customHeight="1" x14ac:dyDescent="0.2"/>
    <row r="205" s="56" customFormat="1" ht="9.9499999999999993" customHeight="1" x14ac:dyDescent="0.2"/>
    <row r="206" s="56" customFormat="1" ht="9.9499999999999993" customHeight="1" x14ac:dyDescent="0.2"/>
    <row r="207" s="56" customFormat="1" ht="9.9499999999999993" customHeight="1" x14ac:dyDescent="0.2"/>
    <row r="208" s="56" customFormat="1" ht="9.9499999999999993" customHeight="1" x14ac:dyDescent="0.2"/>
    <row r="209" s="56" customFormat="1" ht="9.9499999999999993" customHeight="1" x14ac:dyDescent="0.2"/>
    <row r="210" s="56" customFormat="1" ht="9.9499999999999993" customHeight="1" x14ac:dyDescent="0.2"/>
    <row r="211" s="56" customFormat="1" ht="9.9499999999999993" customHeight="1" x14ac:dyDescent="0.2"/>
    <row r="212" s="56" customFormat="1" ht="9.9499999999999993" customHeight="1" x14ac:dyDescent="0.2"/>
    <row r="213" s="56" customFormat="1" ht="9.9499999999999993" customHeight="1" x14ac:dyDescent="0.2"/>
    <row r="214" s="56" customFormat="1" ht="9.9499999999999993" customHeight="1" x14ac:dyDescent="0.2"/>
    <row r="215" s="56" customFormat="1" ht="9.9499999999999993" customHeight="1" x14ac:dyDescent="0.2"/>
    <row r="216" s="56" customFormat="1" ht="9.9499999999999993" customHeight="1" x14ac:dyDescent="0.2"/>
    <row r="217" s="56" customFormat="1" ht="9.9499999999999993" customHeight="1" x14ac:dyDescent="0.2"/>
    <row r="218" s="56" customFormat="1" ht="9.9499999999999993" customHeight="1" x14ac:dyDescent="0.2"/>
    <row r="219" s="56" customFormat="1" ht="9.9499999999999993" customHeight="1" x14ac:dyDescent="0.2"/>
    <row r="220" s="56" customFormat="1" ht="9.9499999999999993" customHeight="1" x14ac:dyDescent="0.2"/>
    <row r="221" s="56" customFormat="1" ht="9.9499999999999993" customHeight="1" x14ac:dyDescent="0.2"/>
    <row r="222" s="56" customFormat="1" ht="9.9499999999999993" customHeight="1" x14ac:dyDescent="0.2"/>
    <row r="223" s="56" customFormat="1" ht="9.9499999999999993" customHeight="1" x14ac:dyDescent="0.2"/>
    <row r="224" s="56" customFormat="1" ht="9.9499999999999993" customHeight="1" x14ac:dyDescent="0.2"/>
    <row r="225" s="56" customFormat="1" ht="9.9499999999999993" customHeight="1" x14ac:dyDescent="0.2"/>
    <row r="226" s="56" customFormat="1" ht="9.9499999999999993" customHeight="1" x14ac:dyDescent="0.2"/>
    <row r="227" s="56" customFormat="1" ht="9.9499999999999993" customHeight="1" x14ac:dyDescent="0.2"/>
    <row r="228" s="56" customFormat="1" ht="9.9499999999999993" customHeight="1" x14ac:dyDescent="0.2"/>
    <row r="229" s="56" customFormat="1" ht="9.9499999999999993" customHeight="1" x14ac:dyDescent="0.2"/>
    <row r="230" s="56" customFormat="1" ht="9.9499999999999993" customHeight="1" x14ac:dyDescent="0.2"/>
    <row r="231" s="56" customFormat="1" ht="9.9499999999999993" customHeight="1" x14ac:dyDescent="0.2"/>
    <row r="232" s="56" customFormat="1" ht="9.9499999999999993" customHeight="1" x14ac:dyDescent="0.2"/>
    <row r="233" s="56" customFormat="1" ht="9.9499999999999993" customHeight="1" x14ac:dyDescent="0.2"/>
    <row r="234" s="56" customFormat="1" ht="9.9499999999999993" customHeight="1" x14ac:dyDescent="0.2"/>
    <row r="235" s="56" customFormat="1" ht="9.9499999999999993" customHeight="1" x14ac:dyDescent="0.2"/>
    <row r="236" s="56" customFormat="1" ht="9.9499999999999993" customHeight="1" x14ac:dyDescent="0.2"/>
    <row r="237" s="56" customFormat="1" ht="9.9499999999999993" customHeight="1" x14ac:dyDescent="0.2"/>
    <row r="238" s="56" customFormat="1" ht="9.9499999999999993" customHeight="1" x14ac:dyDescent="0.2"/>
    <row r="239" s="56" customFormat="1" ht="9.9499999999999993" customHeight="1" x14ac:dyDescent="0.2"/>
    <row r="240" s="56" customFormat="1" ht="9.9499999999999993" customHeight="1" x14ac:dyDescent="0.2"/>
    <row r="241" s="56" customFormat="1" ht="9.9499999999999993" customHeight="1" x14ac:dyDescent="0.2"/>
    <row r="242" s="56" customFormat="1" ht="9.9499999999999993" customHeight="1" x14ac:dyDescent="0.2"/>
    <row r="243" s="56" customFormat="1" ht="9.9499999999999993" customHeight="1" x14ac:dyDescent="0.2"/>
    <row r="244" s="56" customFormat="1" ht="9.9499999999999993" customHeight="1" x14ac:dyDescent="0.2"/>
    <row r="245" s="56" customFormat="1" ht="9.9499999999999993" customHeight="1" x14ac:dyDescent="0.2"/>
    <row r="246" s="56" customFormat="1" ht="9.9499999999999993" customHeight="1" x14ac:dyDescent="0.2"/>
    <row r="247" s="56" customFormat="1" ht="9.9499999999999993" customHeight="1" x14ac:dyDescent="0.2"/>
    <row r="248" s="56" customFormat="1" ht="9.9499999999999993" customHeight="1" x14ac:dyDescent="0.2"/>
    <row r="249" s="56" customFormat="1" ht="9.9499999999999993" customHeight="1" x14ac:dyDescent="0.2"/>
    <row r="250" s="56" customFormat="1" ht="9.9499999999999993" customHeight="1" x14ac:dyDescent="0.2"/>
    <row r="251" s="56" customFormat="1" ht="9.9499999999999993" customHeight="1" x14ac:dyDescent="0.2"/>
    <row r="252" s="56" customFormat="1" ht="9.9499999999999993" customHeight="1" x14ac:dyDescent="0.2"/>
    <row r="253" s="56" customFormat="1" ht="9.9499999999999993" customHeight="1" x14ac:dyDescent="0.2"/>
    <row r="254" s="56" customFormat="1" ht="9.9499999999999993" customHeight="1" x14ac:dyDescent="0.2"/>
    <row r="255" s="56" customFormat="1" ht="9.9499999999999993" customHeight="1" x14ac:dyDescent="0.2"/>
    <row r="256" s="56" customFormat="1" ht="9.9499999999999993" customHeight="1" x14ac:dyDescent="0.2"/>
    <row r="257" s="56" customFormat="1" ht="9.9499999999999993" customHeight="1" x14ac:dyDescent="0.2"/>
    <row r="258" s="56" customFormat="1" ht="9.9499999999999993" customHeight="1" x14ac:dyDescent="0.2"/>
    <row r="259" s="56" customFormat="1" ht="9.9499999999999993" customHeight="1" x14ac:dyDescent="0.2"/>
    <row r="260" s="56" customFormat="1" ht="9.9499999999999993" customHeight="1" x14ac:dyDescent="0.2"/>
    <row r="261" s="56" customFormat="1" ht="9.9499999999999993" customHeight="1" x14ac:dyDescent="0.2"/>
    <row r="262" s="56" customFormat="1" ht="9.9499999999999993" customHeight="1" x14ac:dyDescent="0.2"/>
    <row r="263" s="56" customFormat="1" ht="9.9499999999999993" customHeight="1" x14ac:dyDescent="0.2"/>
    <row r="264" s="56" customFormat="1" ht="9.9499999999999993" customHeight="1" x14ac:dyDescent="0.2"/>
    <row r="265" s="56" customFormat="1" ht="9.9499999999999993" customHeight="1" x14ac:dyDescent="0.2"/>
    <row r="266" s="56" customFormat="1" ht="9.9499999999999993" customHeight="1" x14ac:dyDescent="0.2"/>
    <row r="267" s="56" customFormat="1" ht="9.9499999999999993" customHeight="1" x14ac:dyDescent="0.2"/>
    <row r="268" s="56" customFormat="1" ht="9.9499999999999993" customHeight="1" x14ac:dyDescent="0.2"/>
    <row r="269" s="56" customFormat="1" ht="9.9499999999999993" customHeight="1" x14ac:dyDescent="0.2"/>
    <row r="270" s="56" customFormat="1" ht="9.9499999999999993" customHeight="1" x14ac:dyDescent="0.2"/>
    <row r="271" s="56" customFormat="1" ht="9.9499999999999993" customHeight="1" x14ac:dyDescent="0.2"/>
    <row r="272" s="56" customFormat="1" ht="9.9499999999999993" customHeight="1" x14ac:dyDescent="0.2"/>
    <row r="273" s="56" customFormat="1" ht="9.9499999999999993" customHeight="1" x14ac:dyDescent="0.2"/>
    <row r="274" s="56" customFormat="1" ht="9.9499999999999993" customHeight="1" x14ac:dyDescent="0.2"/>
    <row r="275" s="56" customFormat="1" ht="9.9499999999999993" customHeight="1" x14ac:dyDescent="0.2"/>
    <row r="276" s="56" customFormat="1" ht="9.9499999999999993" customHeight="1" x14ac:dyDescent="0.2"/>
    <row r="277" s="56" customFormat="1" ht="9.9499999999999993" customHeight="1" x14ac:dyDescent="0.2"/>
    <row r="278" s="56" customFormat="1" ht="9.9499999999999993" customHeight="1" x14ac:dyDescent="0.2"/>
    <row r="279" s="56" customFormat="1" ht="9.9499999999999993" customHeight="1" x14ac:dyDescent="0.2"/>
    <row r="280" s="56" customFormat="1" ht="9.9499999999999993" customHeight="1" x14ac:dyDescent="0.2"/>
    <row r="281" s="56" customFormat="1" ht="9.9499999999999993" customHeight="1" x14ac:dyDescent="0.2"/>
    <row r="282" s="56" customFormat="1" ht="9.9499999999999993" customHeight="1" x14ac:dyDescent="0.2"/>
    <row r="283" s="56" customFormat="1" ht="9.9499999999999993" customHeight="1" x14ac:dyDescent="0.2"/>
    <row r="284" s="56" customFormat="1" ht="9.9499999999999993" customHeight="1" x14ac:dyDescent="0.2"/>
    <row r="285" s="56" customFormat="1" ht="9.9499999999999993" customHeight="1" x14ac:dyDescent="0.2"/>
    <row r="286" s="56" customFormat="1" ht="9.9499999999999993" customHeight="1" x14ac:dyDescent="0.2"/>
    <row r="287" s="56" customFormat="1" ht="9.9499999999999993" customHeight="1" x14ac:dyDescent="0.2"/>
    <row r="288" s="56" customFormat="1" ht="9.9499999999999993" customHeight="1" x14ac:dyDescent="0.2"/>
    <row r="289" s="56" customFormat="1" ht="9.9499999999999993" customHeight="1" x14ac:dyDescent="0.2"/>
    <row r="290" s="56" customFormat="1" ht="9.9499999999999993" customHeight="1" x14ac:dyDescent="0.2"/>
    <row r="291" s="56" customFormat="1" ht="9.9499999999999993" customHeight="1" x14ac:dyDescent="0.2"/>
    <row r="292" s="56" customFormat="1" ht="9.9499999999999993" customHeight="1" x14ac:dyDescent="0.2"/>
    <row r="293" s="56" customFormat="1" ht="9.9499999999999993" customHeight="1" x14ac:dyDescent="0.2"/>
    <row r="294" s="56" customFormat="1" ht="9.9499999999999993" customHeight="1" x14ac:dyDescent="0.2"/>
    <row r="295" s="56" customFormat="1" ht="9.9499999999999993" customHeight="1" x14ac:dyDescent="0.2"/>
    <row r="296" s="56" customFormat="1" ht="9.9499999999999993" customHeight="1" x14ac:dyDescent="0.2"/>
    <row r="297" s="56" customFormat="1" ht="9.9499999999999993" customHeight="1" x14ac:dyDescent="0.2"/>
    <row r="298" s="56" customFormat="1" ht="9.9499999999999993" customHeight="1" x14ac:dyDescent="0.2"/>
    <row r="299" s="56" customFormat="1" ht="9.9499999999999993" customHeight="1" x14ac:dyDescent="0.2"/>
    <row r="300" s="56" customFormat="1" ht="9.9499999999999993" customHeight="1" x14ac:dyDescent="0.2"/>
    <row r="301" s="56" customFormat="1" ht="9.9499999999999993" customHeight="1" x14ac:dyDescent="0.2"/>
    <row r="302" s="56" customFormat="1" ht="9.9499999999999993" customHeight="1" x14ac:dyDescent="0.2"/>
    <row r="303" s="56" customFormat="1" ht="9.9499999999999993" customHeight="1" x14ac:dyDescent="0.2"/>
    <row r="304" s="56" customFormat="1" ht="9.9499999999999993" customHeight="1" x14ac:dyDescent="0.2"/>
    <row r="305" s="56" customFormat="1" ht="9.9499999999999993" customHeight="1" x14ac:dyDescent="0.2"/>
    <row r="306" s="56" customFormat="1" ht="9.9499999999999993" customHeight="1" x14ac:dyDescent="0.2"/>
    <row r="307" s="56" customFormat="1" ht="9.9499999999999993" customHeight="1" x14ac:dyDescent="0.2"/>
    <row r="308" s="56" customFormat="1" ht="9.9499999999999993" customHeight="1" x14ac:dyDescent="0.2"/>
    <row r="309" s="56" customFormat="1" ht="9.9499999999999993" customHeight="1" x14ac:dyDescent="0.2"/>
    <row r="310" s="56" customFormat="1" ht="9.9499999999999993" customHeight="1" x14ac:dyDescent="0.2"/>
    <row r="311" s="56" customFormat="1" ht="9.9499999999999993" customHeight="1" x14ac:dyDescent="0.2"/>
    <row r="312" s="56" customFormat="1" ht="9.9499999999999993" customHeight="1" x14ac:dyDescent="0.2"/>
    <row r="313" s="56" customFormat="1" ht="9.9499999999999993" customHeight="1" x14ac:dyDescent="0.2"/>
    <row r="314" s="56" customFormat="1" ht="9.9499999999999993" customHeight="1" x14ac:dyDescent="0.2"/>
    <row r="315" s="56" customFormat="1" ht="9.9499999999999993" customHeight="1" x14ac:dyDescent="0.2"/>
    <row r="316" s="56" customFormat="1" ht="9.9499999999999993" customHeight="1" x14ac:dyDescent="0.2"/>
  </sheetData>
  <sheetProtection selectLockedCells="1"/>
  <mergeCells count="25">
    <mergeCell ref="A34:E34"/>
    <mergeCell ref="A37:E37"/>
    <mergeCell ref="D28:K30"/>
    <mergeCell ref="B25:E25"/>
    <mergeCell ref="H25:L25"/>
    <mergeCell ref="J7:M7"/>
    <mergeCell ref="F27:M27"/>
    <mergeCell ref="A39:M39"/>
    <mergeCell ref="A40:M40"/>
    <mergeCell ref="F9:G9"/>
    <mergeCell ref="F16:G16"/>
    <mergeCell ref="A27:B27"/>
    <mergeCell ref="F32:H32"/>
    <mergeCell ref="F34:H34"/>
    <mergeCell ref="F37:H37"/>
    <mergeCell ref="I32:J32"/>
    <mergeCell ref="I34:J34"/>
    <mergeCell ref="K32:L32"/>
    <mergeCell ref="K34:L34"/>
    <mergeCell ref="A32:E32"/>
    <mergeCell ref="D4:M5"/>
    <mergeCell ref="D2:M3"/>
    <mergeCell ref="A23:F23"/>
    <mergeCell ref="G23:I23"/>
    <mergeCell ref="J23:M23"/>
  </mergeCells>
  <conditionalFormatting sqref="F27:M27">
    <cfRule type="expression" dxfId="93" priority="58">
      <formula>$E$27=FALSE</formula>
    </cfRule>
  </conditionalFormatting>
  <conditionalFormatting sqref="F7">
    <cfRule type="containsBlanks" dxfId="92" priority="57">
      <formula>LEN(TRIM(F7))=0</formula>
    </cfRule>
  </conditionalFormatting>
  <conditionalFormatting sqref="J7:M7">
    <cfRule type="containsBlanks" dxfId="91" priority="56">
      <formula>LEN(TRIM(J7))=0</formula>
    </cfRule>
  </conditionalFormatting>
  <conditionalFormatting sqref="F9:G9">
    <cfRule type="containsBlanks" dxfId="90" priority="55">
      <formula>LEN(TRIM(F9))=0</formula>
    </cfRule>
  </conditionalFormatting>
  <conditionalFormatting sqref="L9">
    <cfRule type="containsBlanks" dxfId="89" priority="54">
      <formula>LEN(TRIM(L9))=0</formula>
    </cfRule>
  </conditionalFormatting>
  <conditionalFormatting sqref="F16:G16">
    <cfRule type="containsBlanks" dxfId="88" priority="53">
      <formula>LEN(TRIM(F16))=0</formula>
    </cfRule>
  </conditionalFormatting>
  <conditionalFormatting sqref="L16">
    <cfRule type="containsBlanks" dxfId="87" priority="52">
      <formula>LEN(TRIM(L16))=0</formula>
    </cfRule>
  </conditionalFormatting>
  <conditionalFormatting sqref="F11">
    <cfRule type="containsBlanks" dxfId="86" priority="51">
      <formula>LEN(TRIM(F11))=0</formula>
    </cfRule>
  </conditionalFormatting>
  <conditionalFormatting sqref="H11">
    <cfRule type="containsBlanks" dxfId="85" priority="50">
      <formula>LEN(TRIM(H11))=0</formula>
    </cfRule>
  </conditionalFormatting>
  <conditionalFormatting sqref="I11">
    <cfRule type="containsBlanks" dxfId="84" priority="49">
      <formula>LEN(TRIM(I11))=0</formula>
    </cfRule>
  </conditionalFormatting>
  <conditionalFormatting sqref="F32:H32">
    <cfRule type="containsBlanks" dxfId="83" priority="33">
      <formula>LEN(TRIM(F32))=0</formula>
    </cfRule>
  </conditionalFormatting>
  <conditionalFormatting sqref="F34:H34">
    <cfRule type="containsBlanks" dxfId="82" priority="32">
      <formula>LEN(TRIM(F34))=0</formula>
    </cfRule>
  </conditionalFormatting>
  <conditionalFormatting sqref="F37:H37">
    <cfRule type="containsBlanks" dxfId="81" priority="31">
      <formula>LEN(TRIM(F37))=0</formula>
    </cfRule>
  </conditionalFormatting>
  <conditionalFormatting sqref="M25">
    <cfRule type="notContainsBlanks" dxfId="80" priority="16">
      <formula>LEN(TRIM(M25))&gt;0</formula>
    </cfRule>
  </conditionalFormatting>
  <conditionalFormatting sqref="F25">
    <cfRule type="notContainsBlanks" dxfId="79" priority="18">
      <formula>LEN(TRIM(F25))&gt;0</formula>
    </cfRule>
  </conditionalFormatting>
  <conditionalFormatting sqref="H25:L25">
    <cfRule type="notContainsBlanks" dxfId="78" priority="17">
      <formula>LEN(TRIM(H25))&gt;0</formula>
    </cfRule>
  </conditionalFormatting>
  <conditionalFormatting sqref="B25:E25">
    <cfRule type="notContainsBlanks" dxfId="77" priority="19">
      <formula>LEN(TRIM(B25))&gt;0</formula>
    </cfRule>
  </conditionalFormatting>
  <conditionalFormatting sqref="J11">
    <cfRule type="containsBlanks" dxfId="76" priority="15">
      <formula>LEN(TRIM(J11))=0</formula>
    </cfRule>
  </conditionalFormatting>
  <conditionalFormatting sqref="F12:F13">
    <cfRule type="containsBlanks" dxfId="75" priority="14">
      <formula>LEN(TRIM(F12))=0</formula>
    </cfRule>
  </conditionalFormatting>
  <conditionalFormatting sqref="H12:H13">
    <cfRule type="containsBlanks" dxfId="74" priority="13">
      <formula>LEN(TRIM(H12))=0</formula>
    </cfRule>
  </conditionalFormatting>
  <conditionalFormatting sqref="I12:I13">
    <cfRule type="containsBlanks" dxfId="73" priority="12">
      <formula>LEN(TRIM(I12))=0</formula>
    </cfRule>
  </conditionalFormatting>
  <conditionalFormatting sqref="J12:J13">
    <cfRule type="containsBlanks" dxfId="72" priority="11">
      <formula>LEN(TRIM(J12))=0</formula>
    </cfRule>
  </conditionalFormatting>
  <conditionalFormatting sqref="I18">
    <cfRule type="containsBlanks" dxfId="71" priority="8">
      <formula>LEN(TRIM(I18))=0</formula>
    </cfRule>
  </conditionalFormatting>
  <conditionalFormatting sqref="H18">
    <cfRule type="containsBlanks" dxfId="70" priority="9">
      <formula>LEN(TRIM(H18))=0</formula>
    </cfRule>
  </conditionalFormatting>
  <conditionalFormatting sqref="J18">
    <cfRule type="containsBlanks" dxfId="69" priority="7">
      <formula>LEN(TRIM(J18))=0</formula>
    </cfRule>
  </conditionalFormatting>
  <conditionalFormatting sqref="I19:I20">
    <cfRule type="containsBlanks" dxfId="68" priority="4">
      <formula>LEN(TRIM(I19))=0</formula>
    </cfRule>
  </conditionalFormatting>
  <conditionalFormatting sqref="H19:H20">
    <cfRule type="containsBlanks" dxfId="67" priority="5">
      <formula>LEN(TRIM(H19))=0</formula>
    </cfRule>
  </conditionalFormatting>
  <conditionalFormatting sqref="J19:J20">
    <cfRule type="containsBlanks" dxfId="66" priority="3">
      <formula>LEN(TRIM(J19))=0</formula>
    </cfRule>
  </conditionalFormatting>
  <conditionalFormatting sqref="F18">
    <cfRule type="containsBlanks" dxfId="65" priority="2">
      <formula>LEN(TRIM(F18))=0</formula>
    </cfRule>
  </conditionalFormatting>
  <conditionalFormatting sqref="F19:F20">
    <cfRule type="containsBlanks" dxfId="64" priority="1">
      <formula>LEN(TRIM(F19))=0</formula>
    </cfRule>
  </conditionalFormatting>
  <dataValidations count="3">
    <dataValidation type="custom" showErrorMessage="1" errorTitle="Nombre de reprises incorrect" error="Le nombre de reprises ne peut pas dépasser le nombre de reprises maximum autorisé." sqref="I11:I12 I18:I19 J11">
      <formula1>OR(I11="",I11&lt;=B11)</formula1>
    </dataValidation>
    <dataValidation type="list" allowBlank="1" showInputMessage="1" showErrorMessage="1" sqref="F9:G9 F16:G16">
      <formula1>Clubs</formula1>
    </dataValidation>
    <dataValidation showErrorMessage="1" errorTitle="Nombre de reprises incorrect" error="Le nombre de reprises ne peut pas dépasser le nombre de reprises maximum autorisé." sqref="I13 I20"/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Reference!$H$14:$H$19</xm:f>
          </x14:formula1>
          <xm:sqref>F7</xm:sqref>
        </x14:dataValidation>
        <x14:dataValidation type="list" allowBlank="1" showInputMessage="1" showErrorMessage="1">
          <x14:formula1>
            <xm:f>Reference!$H$2:$H$7</xm:f>
          </x14:formula1>
          <xm:sqref>L9 L16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8"/>
  <sheetViews>
    <sheetView zoomScale="90" zoomScaleNormal="90" workbookViewId="0">
      <selection activeCell="D2" sqref="D2:M3"/>
    </sheetView>
  </sheetViews>
  <sheetFormatPr baseColWidth="10" defaultColWidth="11.42578125" defaultRowHeight="12.75" x14ac:dyDescent="0.2"/>
  <cols>
    <col min="1" max="1" width="6.42578125" style="67" customWidth="1"/>
    <col min="2" max="2" width="8.7109375" style="56" customWidth="1"/>
    <col min="3" max="3" width="8.5703125" style="67" customWidth="1"/>
    <col min="4" max="4" width="11.5703125" style="56" customWidth="1"/>
    <col min="5" max="5" width="7.85546875" style="67" customWidth="1"/>
    <col min="6" max="6" width="18.7109375" style="67" customWidth="1"/>
    <col min="7" max="7" width="25" style="56" customWidth="1"/>
    <col min="8" max="10" width="8.140625" style="56" customWidth="1"/>
    <col min="11" max="11" width="8.42578125" style="56" customWidth="1"/>
    <col min="12" max="12" width="9.28515625" style="56" bestFit="1" customWidth="1"/>
    <col min="13" max="13" width="8.85546875" style="58" customWidth="1"/>
    <col min="14" max="15" width="8.7109375" style="56" customWidth="1"/>
    <col min="16" max="16" width="5.7109375" style="56" customWidth="1"/>
    <col min="17" max="18" width="11.42578125" style="56" customWidth="1"/>
    <col min="19" max="23" width="12.28515625" style="56" customWidth="1"/>
    <col min="24" max="16384" width="11.42578125" style="56"/>
  </cols>
  <sheetData>
    <row r="1" spans="1:19" ht="27.95" customHeight="1" x14ac:dyDescent="0.2">
      <c r="E1" s="56"/>
      <c r="F1" s="56"/>
    </row>
    <row r="2" spans="1:19" ht="27.95" customHeight="1" x14ac:dyDescent="0.2">
      <c r="D2" s="199" t="s">
        <v>499</v>
      </c>
      <c r="E2" s="200"/>
      <c r="F2" s="200"/>
      <c r="G2" s="200"/>
      <c r="H2" s="200"/>
      <c r="I2" s="200"/>
      <c r="J2" s="200"/>
      <c r="K2" s="200"/>
      <c r="L2" s="200"/>
      <c r="M2" s="201"/>
      <c r="P2" s="67"/>
    </row>
    <row r="3" spans="1:19" ht="27.95" customHeight="1" x14ac:dyDescent="0.2">
      <c r="D3" s="193"/>
      <c r="E3" s="194"/>
      <c r="F3" s="194"/>
      <c r="G3" s="194"/>
      <c r="H3" s="194"/>
      <c r="I3" s="194"/>
      <c r="J3" s="194"/>
      <c r="K3" s="194"/>
      <c r="L3" s="194"/>
      <c r="M3" s="195"/>
      <c r="P3" s="67"/>
    </row>
    <row r="4" spans="1:19" ht="27.95" customHeight="1" x14ac:dyDescent="0.2">
      <c r="D4" s="193" t="s">
        <v>478</v>
      </c>
      <c r="E4" s="194"/>
      <c r="F4" s="194"/>
      <c r="G4" s="194"/>
      <c r="H4" s="194"/>
      <c r="I4" s="194"/>
      <c r="J4" s="194"/>
      <c r="K4" s="194"/>
      <c r="L4" s="194"/>
      <c r="M4" s="195"/>
    </row>
    <row r="5" spans="1:19" ht="27.95" customHeight="1" x14ac:dyDescent="0.2">
      <c r="D5" s="196"/>
      <c r="E5" s="197"/>
      <c r="F5" s="197"/>
      <c r="G5" s="197"/>
      <c r="H5" s="197"/>
      <c r="I5" s="197"/>
      <c r="J5" s="197"/>
      <c r="K5" s="197"/>
      <c r="L5" s="197"/>
      <c r="M5" s="198"/>
    </row>
    <row r="6" spans="1:19" ht="27.95" customHeight="1" x14ac:dyDescent="0.2">
      <c r="D6" s="166"/>
      <c r="E6" s="167"/>
      <c r="F6" s="167"/>
      <c r="G6" s="166"/>
      <c r="H6" s="166"/>
      <c r="I6" s="166"/>
      <c r="J6" s="166"/>
      <c r="K6" s="166"/>
      <c r="L6" s="166"/>
      <c r="M6" s="186"/>
    </row>
    <row r="7" spans="1:19" ht="27.95" customHeight="1" x14ac:dyDescent="0.2">
      <c r="D7" s="30" t="s">
        <v>0</v>
      </c>
      <c r="E7" s="31"/>
      <c r="F7" s="162"/>
      <c r="G7" s="170"/>
      <c r="H7" s="68"/>
      <c r="I7" s="33" t="s">
        <v>1</v>
      </c>
      <c r="J7" s="205"/>
      <c r="K7" s="205"/>
      <c r="L7" s="205"/>
      <c r="M7" s="206"/>
      <c r="S7" s="79"/>
    </row>
    <row r="8" spans="1:19" ht="27.95" customHeight="1" x14ac:dyDescent="0.2">
      <c r="A8" s="63"/>
      <c r="B8" s="62"/>
      <c r="C8" s="63"/>
      <c r="D8" s="62"/>
    </row>
    <row r="9" spans="1:19" s="67" customFormat="1" ht="27.95" customHeight="1" x14ac:dyDescent="0.2">
      <c r="A9" s="51"/>
      <c r="B9" s="52"/>
      <c r="C9" s="39" t="s">
        <v>2</v>
      </c>
      <c r="D9" s="40"/>
      <c r="E9" s="39"/>
      <c r="F9" s="211"/>
      <c r="G9" s="212"/>
      <c r="H9" s="40"/>
      <c r="I9" s="40"/>
      <c r="J9" s="40"/>
      <c r="K9" s="40" t="s">
        <v>3</v>
      </c>
      <c r="L9" s="184"/>
      <c r="M9" s="187"/>
      <c r="O9" s="173"/>
      <c r="P9" s="56"/>
    </row>
    <row r="10" spans="1:19" ht="27.95" customHeight="1" x14ac:dyDescent="0.2">
      <c r="A10" s="174" t="s">
        <v>4</v>
      </c>
      <c r="B10" s="45" t="s">
        <v>5</v>
      </c>
      <c r="C10" s="51" t="s">
        <v>6</v>
      </c>
      <c r="D10" s="175" t="s">
        <v>7</v>
      </c>
      <c r="E10" s="39" t="s">
        <v>8</v>
      </c>
      <c r="F10" s="94" t="s">
        <v>9</v>
      </c>
      <c r="G10" s="51" t="s">
        <v>10</v>
      </c>
      <c r="H10" s="39" t="s">
        <v>11</v>
      </c>
      <c r="I10" s="39" t="s">
        <v>12</v>
      </c>
      <c r="J10" s="39" t="s">
        <v>13</v>
      </c>
      <c r="K10" s="174" t="s">
        <v>42</v>
      </c>
      <c r="L10" s="39" t="s">
        <v>15</v>
      </c>
      <c r="M10" s="188" t="s">
        <v>16</v>
      </c>
    </row>
    <row r="11" spans="1:19" ht="27.95" customHeight="1" x14ac:dyDescent="0.2">
      <c r="A11" s="39" t="str">
        <f>IFERROR(IF($C11="","",IF(COUNTIF(Reference!$L$3:$L$11,$C11)=0,"",VLOOKUP($C11,Libre,3,FALSE))),"")</f>
        <v/>
      </c>
      <c r="B11" s="51">
        <v>30</v>
      </c>
      <c r="C11" s="51" t="str">
        <f>IFERROR(IF(F11="","",IF(COUNTIF(Licenciés!$A$3:$A$468,F11)=0,"",VLOOKUP(F11,Classement,4,FALSE))),"")</f>
        <v/>
      </c>
      <c r="D11" s="52" t="s">
        <v>27</v>
      </c>
      <c r="E11" s="51" t="s">
        <v>61</v>
      </c>
      <c r="F11" s="154"/>
      <c r="G11" s="52" t="str">
        <f>IFERROR(IF(F11="","",IF(COUNTIF(Licenciés!$A$3:$A$468,F11)=0,"",VLOOKUP(F11,Classement,2,FALSE))),"")</f>
        <v/>
      </c>
      <c r="H11" s="96"/>
      <c r="I11" s="96"/>
      <c r="J11" s="96"/>
      <c r="K11" s="51" t="str">
        <f>IFERROR(IF(I11="","",IF(M11&gt;M19,3,(IF(M11=M19,2,1)))),"")</f>
        <v/>
      </c>
      <c r="L11" s="95" t="str">
        <f t="shared" ref="L11:L22" si="0">IFERROR(IF(OR(H11="",I11="",I11=0),"",H11/I11),"")</f>
        <v/>
      </c>
      <c r="M11" s="48" t="str">
        <f t="shared" ref="M11:M22" si="1">IFERROR(IF(OR(H11="",A11="",A11=0),"",H11/A11),"")</f>
        <v/>
      </c>
    </row>
    <row r="12" spans="1:19" ht="27.95" customHeight="1" x14ac:dyDescent="0.2">
      <c r="A12" s="39" t="str">
        <f>IFERROR(IF($C12="","",IF(COUNTIF(Reference!$O$3:$O$8,$C12)=0,"",VLOOKUP($C12,Cadre,2,FALSE))),"")</f>
        <v/>
      </c>
      <c r="B12" s="51">
        <v>30</v>
      </c>
      <c r="C12" s="51" t="str">
        <f>IFERROR(IF(F12="","",IF(COUNTIF(Licenciés!$A$3:$A$468,F12)=0,"",VLOOKUP(F12,Classement,6,FALSE))),"")</f>
        <v/>
      </c>
      <c r="D12" s="52" t="s">
        <v>28</v>
      </c>
      <c r="E12" s="51" t="s">
        <v>61</v>
      </c>
      <c r="F12" s="154"/>
      <c r="G12" s="52" t="str">
        <f>IFERROR(IF(F12="","",IF(COUNTIF(Licenciés!$A$3:$A$468,F12)=0,"",VLOOKUP(F12,Classement,2,FALSE))),"")</f>
        <v/>
      </c>
      <c r="H12" s="96"/>
      <c r="I12" s="96"/>
      <c r="J12" s="96"/>
      <c r="K12" s="51" t="str">
        <f>IFERROR(IF(I12="","",IF(M12&gt;M20,3,(IF(M12=M20,2,1)))),"")</f>
        <v/>
      </c>
      <c r="L12" s="95" t="str">
        <f t="shared" si="0"/>
        <v/>
      </c>
      <c r="M12" s="48" t="str">
        <f t="shared" si="1"/>
        <v/>
      </c>
    </row>
    <row r="13" spans="1:19" ht="27.95" customHeight="1" x14ac:dyDescent="0.2">
      <c r="A13" s="39" t="str">
        <f>IFERROR(IF(C13="","",IF(COUNTIF(Reference!$Q$3:$Q$9,C13)=0,"",VLOOKUP(C13,Bande,2,FALSE))),"")</f>
        <v/>
      </c>
      <c r="B13" s="51">
        <v>30</v>
      </c>
      <c r="C13" s="51" t="str">
        <f>IFERROR(IF(F13="","",IF(COUNTIF(Licenciés!$A$3:$A$468,F13)=0,"",VLOOKUP(F13,Classement,8,FALSE))),"")</f>
        <v/>
      </c>
      <c r="D13" s="52" t="s">
        <v>29</v>
      </c>
      <c r="E13" s="51" t="s">
        <v>61</v>
      </c>
      <c r="F13" s="154"/>
      <c r="G13" s="52" t="str">
        <f>IFERROR(IF(F13="","",IF(COUNTIF(Licenciés!$A$3:$A$468,F13)=0,"",VLOOKUP(F13,Classement,2,FALSE))),"")</f>
        <v/>
      </c>
      <c r="H13" s="96"/>
      <c r="I13" s="96"/>
      <c r="J13" s="96"/>
      <c r="K13" s="51" t="str">
        <f>IFERROR(IF(I13="","",IF(M13&gt;M22,3,(IF(M13=M22,2,1)))),"")</f>
        <v/>
      </c>
      <c r="L13" s="95" t="str">
        <f t="shared" si="0"/>
        <v/>
      </c>
      <c r="M13" s="48" t="str">
        <f t="shared" si="1"/>
        <v/>
      </c>
    </row>
    <row r="14" spans="1:19" ht="27.95" customHeight="1" x14ac:dyDescent="0.2">
      <c r="A14" s="39" t="str">
        <f>IFERROR(IF($C14="","",IF(COUNTIF(Reference!$S$3:$S$9,$C14)=0,"",VLOOKUP($C14,Bandes3,2,FALSE))),"")</f>
        <v/>
      </c>
      <c r="B14" s="51">
        <v>50</v>
      </c>
      <c r="C14" s="51" t="str">
        <f>IFERROR(IF(F14="","",IF(COUNTIF(Licenciés!$A$3:$A$468,F14)=0,"",VLOOKUP(F14,Classement,8,FALSE))),"")</f>
        <v/>
      </c>
      <c r="D14" s="52" t="s">
        <v>497</v>
      </c>
      <c r="E14" s="51" t="s">
        <v>61</v>
      </c>
      <c r="F14" s="154"/>
      <c r="G14" s="52" t="str">
        <f>IFERROR(IF(F14="","",IF(COUNTIF(Licenciés!$A$3:$A$468,F14)=0,"",VLOOKUP(F14,Classement,2,FALSE))),"")</f>
        <v/>
      </c>
      <c r="H14" s="96"/>
      <c r="I14" s="96"/>
      <c r="J14" s="96"/>
      <c r="K14" s="51" t="str">
        <f>IFERROR(IF(I14="","",IF(M14&gt;M23,3,(IF(M14=M23,2,1)))),"")</f>
        <v/>
      </c>
      <c r="L14" s="95" t="str">
        <f t="shared" ref="L14" si="2">IFERROR(IF(OR(H14="",I14="",I14=0),"",H14/I14),"")</f>
        <v/>
      </c>
      <c r="M14" s="48" t="str">
        <f t="shared" ref="M14" si="3">IFERROR(IF(OR(H14="",A14="",A14=0),"",H14/A14),"")</f>
        <v/>
      </c>
    </row>
    <row r="15" spans="1:19" s="185" customFormat="1" ht="27.95" customHeight="1" x14ac:dyDescent="0.2">
      <c r="A15" s="97"/>
      <c r="B15" s="98"/>
      <c r="C15" s="98"/>
      <c r="D15" s="99"/>
      <c r="E15" s="98"/>
      <c r="F15" s="100"/>
      <c r="G15" s="99"/>
      <c r="H15" s="101"/>
      <c r="I15" s="101"/>
      <c r="J15" s="105" t="s">
        <v>50</v>
      </c>
      <c r="K15" s="106" t="str">
        <f>IFERROR(IF(COUNT(K11:K14)=0,"",SUM(K11:K14)),"")</f>
        <v/>
      </c>
      <c r="L15" s="102"/>
      <c r="M15" s="103" t="e">
        <f>(M11+M12+M13+M14)/100</f>
        <v>#VALUE!</v>
      </c>
    </row>
    <row r="16" spans="1:19" ht="27.95" customHeight="1" x14ac:dyDescent="0.2">
      <c r="D16" s="67"/>
      <c r="I16" s="67"/>
      <c r="L16" s="57"/>
      <c r="N16" s="58"/>
      <c r="P16" s="179"/>
    </row>
    <row r="17" spans="1:15" ht="27.95" customHeight="1" x14ac:dyDescent="0.2">
      <c r="A17" s="51"/>
      <c r="B17" s="52"/>
      <c r="C17" s="39" t="s">
        <v>19</v>
      </c>
      <c r="D17" s="40"/>
      <c r="E17" s="39"/>
      <c r="F17" s="211"/>
      <c r="G17" s="212"/>
      <c r="H17" s="40"/>
      <c r="I17" s="40"/>
      <c r="J17" s="40"/>
      <c r="K17" s="40" t="s">
        <v>3</v>
      </c>
      <c r="L17" s="184"/>
      <c r="M17" s="187"/>
      <c r="N17" s="58"/>
    </row>
    <row r="18" spans="1:15" ht="27.95" customHeight="1" x14ac:dyDescent="0.2">
      <c r="A18" s="174" t="s">
        <v>4</v>
      </c>
      <c r="B18" s="45" t="s">
        <v>5</v>
      </c>
      <c r="C18" s="51" t="s">
        <v>6</v>
      </c>
      <c r="D18" s="175" t="s">
        <v>7</v>
      </c>
      <c r="E18" s="39" t="s">
        <v>8</v>
      </c>
      <c r="F18" s="94" t="s">
        <v>9</v>
      </c>
      <c r="G18" s="51" t="s">
        <v>10</v>
      </c>
      <c r="H18" s="39" t="s">
        <v>11</v>
      </c>
      <c r="I18" s="39" t="s">
        <v>12</v>
      </c>
      <c r="J18" s="39" t="s">
        <v>13</v>
      </c>
      <c r="K18" s="174" t="s">
        <v>42</v>
      </c>
      <c r="L18" s="39" t="s">
        <v>15</v>
      </c>
      <c r="M18" s="188" t="s">
        <v>16</v>
      </c>
    </row>
    <row r="19" spans="1:15" ht="27.95" customHeight="1" x14ac:dyDescent="0.2">
      <c r="A19" s="39" t="str">
        <f>IFERROR(IF(C19="","",IF(COUNTIF(Reference!$L$3:$L$11,C19)=0,"",VLOOKUP(C19,Libre,3,FALSE))),"")</f>
        <v/>
      </c>
      <c r="B19" s="51">
        <v>30</v>
      </c>
      <c r="C19" s="51" t="str">
        <f>IFERROR(IF(F19="","",IF(COUNTIF(Licenciés!$A$3:$A$468,F19)=0,"",VLOOKUP(F19,Classement,4,FALSE))),"")</f>
        <v/>
      </c>
      <c r="D19" s="52" t="str">
        <f t="shared" ref="D19:D21" si="4">IFERROR(D11,"")</f>
        <v>Libre</v>
      </c>
      <c r="E19" s="51" t="str">
        <f t="shared" ref="E19:E20" si="5">IFERROR(IF(E11="","",E11),"")</f>
        <v>2m 80</v>
      </c>
      <c r="F19" s="154"/>
      <c r="G19" s="52" t="str">
        <f>IFERROR(IF(F19="","",IF(COUNTIF(Licenciés!$A$3:$A$468,F19)=0,"",VLOOKUP(F19,Classement,2,FALSE))),"")</f>
        <v/>
      </c>
      <c r="H19" s="96"/>
      <c r="I19" s="96" t="str">
        <f>IFERROR(IF(I11="","",I11),"")</f>
        <v/>
      </c>
      <c r="J19" s="96"/>
      <c r="K19" s="51" t="str">
        <f t="shared" ref="K19:K21" si="6">IFERROR(IF(K11="","",IF(K11=3,1,(IF(K11=2,2,3)))),"")</f>
        <v/>
      </c>
      <c r="L19" s="95" t="str">
        <f t="shared" si="0"/>
        <v/>
      </c>
      <c r="M19" s="48" t="str">
        <f t="shared" si="1"/>
        <v/>
      </c>
    </row>
    <row r="20" spans="1:15" ht="27.95" customHeight="1" x14ac:dyDescent="0.2">
      <c r="A20" s="39" t="str">
        <f>IFERROR(IF(C20="","",IF(COUNTIF(Reference!$O$3:$O$8,C20)=0,"",VLOOKUP(C20,Cadre,2,FALSE))),"")</f>
        <v/>
      </c>
      <c r="B20" s="51">
        <v>30</v>
      </c>
      <c r="C20" s="51" t="str">
        <f>IFERROR(IF(F20="","",IF(COUNTIF(Licenciés!$A$3:$A$468,F20)=0,"",VLOOKUP(F20,Classement,6,FALSE))),"")</f>
        <v/>
      </c>
      <c r="D20" s="52" t="str">
        <f t="shared" si="4"/>
        <v>Cadre</v>
      </c>
      <c r="E20" s="51" t="str">
        <f t="shared" si="5"/>
        <v>2m 80</v>
      </c>
      <c r="F20" s="154"/>
      <c r="G20" s="52" t="str">
        <f>IFERROR(IF(F20="","",IF(COUNTIF(Licenciés!$A$3:$A$468,F20)=0,"",VLOOKUP(F20,Classement,2,FALSE))),"")</f>
        <v/>
      </c>
      <c r="H20" s="96"/>
      <c r="I20" s="96" t="str">
        <f>IFERROR(IF(I12="","",I12),"")</f>
        <v/>
      </c>
      <c r="J20" s="96"/>
      <c r="K20" s="51" t="str">
        <f t="shared" si="6"/>
        <v/>
      </c>
      <c r="L20" s="95" t="str">
        <f t="shared" si="0"/>
        <v/>
      </c>
      <c r="M20" s="48" t="str">
        <f>IFERROR(IF(OR(H20="",A20="",A20=0),"",H20/A20),"")</f>
        <v/>
      </c>
    </row>
    <row r="21" spans="1:15" ht="27.95" customHeight="1" x14ac:dyDescent="0.2">
      <c r="A21" s="39" t="str">
        <f>IFERROR(IF(C21="","",IF(COUNTIF(Reference!$Q$3:$Q$9,C21)=0,"",VLOOKUP(C21,Bande,2,FALSE))),"")</f>
        <v/>
      </c>
      <c r="B21" s="51">
        <v>30</v>
      </c>
      <c r="C21" s="51" t="str">
        <f>IFERROR(IF(F21="","",IF(COUNTIF(Licenciés!$A$3:$A$468,F21)=0,"",VLOOKUP(F21,Classement,8,FALSE))),"")</f>
        <v/>
      </c>
      <c r="D21" s="52" t="str">
        <f t="shared" si="4"/>
        <v>Bande</v>
      </c>
      <c r="E21" s="51" t="s">
        <v>61</v>
      </c>
      <c r="F21" s="154"/>
      <c r="G21" s="52" t="str">
        <f>IFERROR(IF(F21="","",IF(COUNTIF(Licenciés!$A$3:$A$468,F21)=0,"",VLOOKUP(F21,Classement,2,FALSE))),"")</f>
        <v/>
      </c>
      <c r="H21" s="96"/>
      <c r="I21" s="96" t="str">
        <f>IFERROR(IF(I13="","",I13),"")</f>
        <v/>
      </c>
      <c r="J21" s="96"/>
      <c r="K21" s="51" t="str">
        <f t="shared" si="6"/>
        <v/>
      </c>
      <c r="L21" s="95" t="str">
        <f t="shared" si="0"/>
        <v/>
      </c>
      <c r="M21" s="48" t="str">
        <f>IFERROR(IF(OR(H21="",A21="",A21=0),"",H21/A21),"")</f>
        <v/>
      </c>
    </row>
    <row r="22" spans="1:15" ht="27.95" customHeight="1" x14ac:dyDescent="0.2">
      <c r="A22" s="39" t="str">
        <f>IFERROR(IF($C22="","",IF(COUNTIF(Reference!$S$3:$S$9,$C22)=0,"",VLOOKUP($C22,Bandes3,2,FALSE))),"")</f>
        <v/>
      </c>
      <c r="B22" s="51">
        <v>50</v>
      </c>
      <c r="C22" s="51" t="str">
        <f>IFERROR(IF(F22="","",IF(COUNTIF(Licenciés!$A$3:$A$468,F22)=0,"",VLOOKUP(F22,Classement,8,FALSE))),"")</f>
        <v/>
      </c>
      <c r="D22" s="52" t="s">
        <v>497</v>
      </c>
      <c r="E22" s="51" t="str">
        <f>IFERROR(IF(E13="","",E13),"")</f>
        <v>2m 80</v>
      </c>
      <c r="F22" s="154"/>
      <c r="G22" s="52" t="str">
        <f>IFERROR(IF(F22="","",IF(COUNTIF(Licenciés!$A$3:$A$468,F22)=0,"",VLOOKUP(F22,Classement,2,FALSE))),"")</f>
        <v/>
      </c>
      <c r="H22" s="96"/>
      <c r="I22" s="96" t="str">
        <f>IFERROR(IF(I14="","",I14),"")</f>
        <v/>
      </c>
      <c r="J22" s="96"/>
      <c r="K22" s="51" t="str">
        <f>IFERROR(IF(K13="","",IF(K13=3,1,(IF(K13=2,2,3)))),"")</f>
        <v/>
      </c>
      <c r="L22" s="95" t="str">
        <f t="shared" si="0"/>
        <v/>
      </c>
      <c r="M22" s="48" t="str">
        <f t="shared" si="1"/>
        <v/>
      </c>
    </row>
    <row r="23" spans="1:15" ht="27.95" customHeight="1" x14ac:dyDescent="0.2">
      <c r="D23" s="67"/>
      <c r="I23" s="67"/>
      <c r="J23" s="39" t="s">
        <v>50</v>
      </c>
      <c r="K23" s="39" t="str">
        <f>IFERROR(IF(COUNT(K19:K22)=0,"",SUM(K19:K22)),"")</f>
        <v/>
      </c>
      <c r="L23" s="57"/>
      <c r="M23" s="103" t="e">
        <f>(M19+M20+M21+M22)/100</f>
        <v>#VALUE!</v>
      </c>
      <c r="N23" s="58"/>
    </row>
    <row r="24" spans="1:15" ht="27.95" customHeight="1" x14ac:dyDescent="0.2">
      <c r="D24" s="67"/>
      <c r="H24" s="67"/>
      <c r="I24" s="67"/>
      <c r="L24" s="57"/>
      <c r="N24" s="58"/>
    </row>
    <row r="25" spans="1:15" ht="27.95" customHeight="1" x14ac:dyDescent="0.2">
      <c r="A25" s="202" t="s">
        <v>496</v>
      </c>
      <c r="B25" s="202"/>
      <c r="C25" s="202"/>
      <c r="D25" s="202"/>
      <c r="E25" s="202"/>
      <c r="F25" s="202"/>
      <c r="G25" s="202" t="str">
        <f>IF($F$7="","",$F$7)</f>
        <v/>
      </c>
      <c r="H25" s="202"/>
      <c r="I25" s="202"/>
      <c r="J25" s="203" t="str">
        <f>IF($J$7="","",$J$7)</f>
        <v/>
      </c>
      <c r="K25" s="203"/>
      <c r="L25" s="203"/>
      <c r="M25" s="203"/>
      <c r="N25" s="58"/>
    </row>
    <row r="26" spans="1:15" ht="27.95" customHeight="1" x14ac:dyDescent="0.2">
      <c r="B26" s="67"/>
      <c r="D26" s="67"/>
      <c r="G26" s="67"/>
      <c r="H26" s="67"/>
      <c r="I26" s="67"/>
      <c r="J26" s="67"/>
      <c r="K26" s="67"/>
      <c r="L26" s="67"/>
      <c r="M26" s="189"/>
      <c r="N26" s="67"/>
      <c r="O26" s="67"/>
    </row>
    <row r="27" spans="1:15" ht="27.95" customHeight="1" x14ac:dyDescent="0.2">
      <c r="B27" s="204" t="str">
        <f>IF($K$15="","",IF($K$15=$K$23,(IF($M$15&gt;$M$23,$F$9,$F$17)),(IF($K$15&gt;$K$23,$F$9,$F$17))))</f>
        <v/>
      </c>
      <c r="C27" s="204"/>
      <c r="D27" s="204"/>
      <c r="E27" s="204"/>
      <c r="F27" s="163" t="str">
        <f>(IF($B$27="","",IF($B$27=$F$9,$L$9,$L$16)))</f>
        <v/>
      </c>
      <c r="G27" s="164" t="s">
        <v>477</v>
      </c>
      <c r="H27" s="204" t="str">
        <f>IF($K$15="","",IF($K$15=$K$23,(IF($M$15&lt;$M$23,$F$9,$F$17)),(IF($K$15&lt;$K$23,$F$9,$F$17))))</f>
        <v/>
      </c>
      <c r="I27" s="204"/>
      <c r="J27" s="204"/>
      <c r="K27" s="204"/>
      <c r="L27" s="204"/>
      <c r="M27" s="163" t="str">
        <f>(IF($H$27="","",IF($H$27=$F$9,$L$9,$L$17)))</f>
        <v/>
      </c>
    </row>
    <row r="28" spans="1:15" ht="27.95" customHeight="1" x14ac:dyDescent="0.2">
      <c r="B28" s="67"/>
      <c r="D28" s="67"/>
      <c r="G28" s="67"/>
      <c r="H28" s="67"/>
      <c r="I28" s="67"/>
      <c r="J28" s="67"/>
      <c r="K28" s="67"/>
      <c r="L28" s="67"/>
      <c r="M28" s="189"/>
      <c r="N28" s="67"/>
      <c r="O28" s="67"/>
    </row>
    <row r="29" spans="1:15" ht="27.95" customHeight="1" x14ac:dyDescent="0.2">
      <c r="A29" s="213" t="s">
        <v>20</v>
      </c>
      <c r="B29" s="214"/>
      <c r="C29" s="80"/>
      <c r="D29" s="81" t="str">
        <f>IFERROR(IF(D30="","Aucune","Réclamation suivante:"),"")</f>
        <v>Aucune</v>
      </c>
      <c r="E29" s="82" t="b">
        <f>IFERROR(AND(F7&lt;&gt;"",F9&lt;&gt;"",L9&lt;&gt;"",(F34)&lt;&gt;"",(F36)&lt;&gt;"",(F39)&lt;&gt;"",(J7)&lt;&gt;"",COUNTBLANK(F11:F14)=0,COUNTBLANK(H11:J14)=0,COUNTBLANK(F19:F22)=0,COUNTBLANK(H19:J22)=0,F17&lt;&gt;"",L17&lt;&gt;""),"")</f>
        <v>0</v>
      </c>
      <c r="F29" s="207" t="str">
        <f>IFERROR(IF(E29=TRUE,"","FEUILLE INCOMPLETE"),"")</f>
        <v>FEUILLE INCOMPLETE</v>
      </c>
      <c r="G29" s="207"/>
      <c r="H29" s="207"/>
      <c r="I29" s="207"/>
      <c r="J29" s="207"/>
      <c r="K29" s="207"/>
      <c r="L29" s="207"/>
      <c r="M29" s="208"/>
    </row>
    <row r="30" spans="1:15" ht="27.95" customHeight="1" x14ac:dyDescent="0.2">
      <c r="A30" s="83"/>
      <c r="B30" s="84"/>
      <c r="C30" s="151"/>
      <c r="D30" s="223"/>
      <c r="E30" s="223"/>
      <c r="F30" s="223"/>
      <c r="G30" s="223"/>
      <c r="H30" s="223"/>
      <c r="I30" s="223"/>
      <c r="J30" s="223"/>
      <c r="K30" s="223"/>
      <c r="L30" s="84"/>
      <c r="M30" s="190"/>
    </row>
    <row r="31" spans="1:15" ht="27.95" customHeight="1" x14ac:dyDescent="0.2">
      <c r="A31" s="83"/>
      <c r="B31" s="84"/>
      <c r="C31" s="151"/>
      <c r="D31" s="223"/>
      <c r="E31" s="223"/>
      <c r="F31" s="223"/>
      <c r="G31" s="223"/>
      <c r="H31" s="223"/>
      <c r="I31" s="223"/>
      <c r="J31" s="223"/>
      <c r="K31" s="223"/>
      <c r="L31" s="84"/>
      <c r="M31" s="190"/>
    </row>
    <row r="32" spans="1:15" ht="27.95" customHeight="1" x14ac:dyDescent="0.2">
      <c r="A32" s="83"/>
      <c r="B32" s="84"/>
      <c r="C32" s="151"/>
      <c r="D32" s="223"/>
      <c r="E32" s="223"/>
      <c r="F32" s="223"/>
      <c r="G32" s="223"/>
      <c r="H32" s="223"/>
      <c r="I32" s="223"/>
      <c r="J32" s="223"/>
      <c r="K32" s="223"/>
      <c r="L32" s="84"/>
      <c r="M32" s="190"/>
    </row>
    <row r="33" spans="1:15" ht="27.95" customHeight="1" x14ac:dyDescent="0.2">
      <c r="A33" s="83"/>
      <c r="B33" s="84"/>
      <c r="C33" s="151"/>
      <c r="D33" s="84"/>
      <c r="E33" s="151"/>
      <c r="F33" s="151"/>
      <c r="G33" s="84"/>
      <c r="H33" s="84"/>
      <c r="I33" s="84"/>
      <c r="J33" s="84"/>
      <c r="K33" s="84"/>
      <c r="L33" s="84"/>
      <c r="M33" s="190"/>
    </row>
    <row r="34" spans="1:15" ht="27.95" customHeight="1" x14ac:dyDescent="0.2">
      <c r="A34" s="220" t="s">
        <v>21</v>
      </c>
      <c r="B34" s="219"/>
      <c r="C34" s="219"/>
      <c r="D34" s="219"/>
      <c r="E34" s="219"/>
      <c r="F34" s="215"/>
      <c r="G34" s="216"/>
      <c r="H34" s="217"/>
      <c r="I34" s="218"/>
      <c r="J34" s="218"/>
      <c r="K34" s="219" t="s">
        <v>22</v>
      </c>
      <c r="L34" s="219"/>
      <c r="M34" s="190"/>
    </row>
    <row r="35" spans="1:15" ht="27.95" customHeight="1" x14ac:dyDescent="0.2">
      <c r="A35" s="83"/>
      <c r="B35" s="84"/>
      <c r="C35" s="151"/>
      <c r="D35" s="84"/>
      <c r="E35" s="151"/>
      <c r="F35" s="151"/>
      <c r="G35" s="84"/>
      <c r="H35" s="84"/>
      <c r="I35" s="84"/>
      <c r="J35" s="84"/>
      <c r="K35" s="84"/>
      <c r="L35" s="84"/>
      <c r="M35" s="190"/>
    </row>
    <row r="36" spans="1:15" ht="27.95" customHeight="1" x14ac:dyDescent="0.2">
      <c r="A36" s="220" t="s">
        <v>23</v>
      </c>
      <c r="B36" s="219"/>
      <c r="C36" s="219"/>
      <c r="D36" s="219"/>
      <c r="E36" s="219"/>
      <c r="F36" s="215"/>
      <c r="G36" s="216"/>
      <c r="H36" s="217"/>
      <c r="I36" s="218"/>
      <c r="J36" s="218"/>
      <c r="K36" s="219" t="s">
        <v>22</v>
      </c>
      <c r="L36" s="219"/>
      <c r="M36" s="190"/>
    </row>
    <row r="37" spans="1:15" ht="27.95" customHeight="1" x14ac:dyDescent="0.2">
      <c r="A37" s="86"/>
      <c r="B37" s="62"/>
      <c r="C37" s="63"/>
      <c r="D37" s="62"/>
      <c r="E37" s="63"/>
      <c r="F37" s="63"/>
      <c r="G37" s="62"/>
      <c r="H37" s="62"/>
      <c r="I37" s="62"/>
      <c r="J37" s="62"/>
      <c r="K37" s="62"/>
      <c r="L37" s="62"/>
      <c r="M37" s="191"/>
    </row>
    <row r="38" spans="1:15" ht="27.95" customHeight="1" x14ac:dyDescent="0.2">
      <c r="A38" s="83"/>
      <c r="B38" s="84"/>
      <c r="C38" s="151"/>
      <c r="D38" s="84"/>
      <c r="E38" s="151"/>
      <c r="F38" s="151"/>
      <c r="G38" s="84"/>
      <c r="H38" s="84"/>
      <c r="I38" s="84"/>
      <c r="J38" s="84"/>
      <c r="K38" s="84"/>
      <c r="L38" s="84"/>
      <c r="M38" s="190"/>
    </row>
    <row r="39" spans="1:15" ht="27.95" customHeight="1" x14ac:dyDescent="0.2">
      <c r="A39" s="221" t="s">
        <v>24</v>
      </c>
      <c r="B39" s="222"/>
      <c r="C39" s="222"/>
      <c r="D39" s="222"/>
      <c r="E39" s="222"/>
      <c r="F39" s="215"/>
      <c r="G39" s="216"/>
      <c r="H39" s="217"/>
      <c r="I39" s="88"/>
      <c r="J39" s="88"/>
      <c r="K39" s="88"/>
      <c r="L39" s="88"/>
      <c r="M39" s="192"/>
    </row>
    <row r="40" spans="1:15" ht="27.95" customHeight="1" x14ac:dyDescent="0.2"/>
    <row r="41" spans="1:15" ht="27.95" customHeight="1" x14ac:dyDescent="0.2">
      <c r="A41" s="209" t="s">
        <v>25</v>
      </c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</row>
    <row r="42" spans="1:15" ht="27.95" customHeight="1" x14ac:dyDescent="0.2">
      <c r="A42" s="210" t="s">
        <v>26</v>
      </c>
      <c r="B42" s="210"/>
      <c r="C42" s="210"/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173"/>
      <c r="O42" s="173"/>
    </row>
    <row r="43" spans="1:15" ht="9.9499999999999993" customHeight="1" x14ac:dyDescent="0.2"/>
    <row r="44" spans="1:15" ht="9.9499999999999993" customHeight="1" x14ac:dyDescent="0.2"/>
    <row r="45" spans="1:15" ht="9.9499999999999993" customHeight="1" x14ac:dyDescent="0.2"/>
    <row r="46" spans="1:15" ht="9.9499999999999993" customHeight="1" x14ac:dyDescent="0.2"/>
    <row r="47" spans="1:15" ht="9.9499999999999993" customHeight="1" x14ac:dyDescent="0.2"/>
    <row r="48" spans="1:15" ht="9.9499999999999993" customHeight="1" x14ac:dyDescent="0.2"/>
    <row r="49" ht="9.9499999999999993" customHeight="1" x14ac:dyDescent="0.2"/>
    <row r="50" ht="9.9499999999999993" customHeight="1" x14ac:dyDescent="0.2"/>
    <row r="51" ht="9.9499999999999993" customHeight="1" x14ac:dyDescent="0.2"/>
    <row r="52" ht="9.9499999999999993" customHeight="1" x14ac:dyDescent="0.2"/>
    <row r="53" ht="9.9499999999999993" customHeight="1" x14ac:dyDescent="0.2"/>
    <row r="54" ht="9.9499999999999993" customHeight="1" x14ac:dyDescent="0.2"/>
    <row r="55" ht="9.9499999999999993" customHeight="1" x14ac:dyDescent="0.2"/>
    <row r="56" ht="9.9499999999999993" customHeight="1" x14ac:dyDescent="0.2"/>
    <row r="57" ht="9.9499999999999993" customHeight="1" x14ac:dyDescent="0.2"/>
    <row r="58" ht="9.9499999999999993" customHeight="1" x14ac:dyDescent="0.2"/>
    <row r="59" ht="9.9499999999999993" customHeight="1" x14ac:dyDescent="0.2"/>
    <row r="60" ht="9.9499999999999993" customHeight="1" x14ac:dyDescent="0.2"/>
    <row r="61" ht="9.9499999999999993" customHeight="1" x14ac:dyDescent="0.2"/>
    <row r="62" ht="9.9499999999999993" customHeight="1" x14ac:dyDescent="0.2"/>
    <row r="63" ht="9.9499999999999993" customHeight="1" x14ac:dyDescent="0.2"/>
    <row r="64" ht="9.9499999999999993" customHeight="1" x14ac:dyDescent="0.2"/>
    <row r="65" ht="9.9499999999999993" customHeight="1" x14ac:dyDescent="0.2"/>
    <row r="66" ht="9.9499999999999993" customHeight="1" x14ac:dyDescent="0.2"/>
    <row r="67" ht="9.9499999999999993" customHeight="1" x14ac:dyDescent="0.2"/>
    <row r="68" ht="9.9499999999999993" customHeight="1" x14ac:dyDescent="0.2"/>
    <row r="69" ht="9.9499999999999993" customHeight="1" x14ac:dyDescent="0.2"/>
    <row r="70" ht="9.9499999999999993" customHeight="1" x14ac:dyDescent="0.2"/>
    <row r="71" ht="9.9499999999999993" customHeight="1" x14ac:dyDescent="0.2"/>
    <row r="72" ht="9.9499999999999993" customHeight="1" x14ac:dyDescent="0.2"/>
    <row r="73" ht="9.9499999999999993" customHeight="1" x14ac:dyDescent="0.2"/>
    <row r="74" ht="9.9499999999999993" customHeight="1" x14ac:dyDescent="0.2"/>
    <row r="75" ht="9.9499999999999993" customHeight="1" x14ac:dyDescent="0.2"/>
    <row r="76" ht="9.9499999999999993" customHeight="1" x14ac:dyDescent="0.2"/>
    <row r="77" ht="9.9499999999999993" customHeight="1" x14ac:dyDescent="0.2"/>
    <row r="78" ht="9.9499999999999993" customHeight="1" x14ac:dyDescent="0.2"/>
    <row r="79" ht="9.9499999999999993" customHeight="1" x14ac:dyDescent="0.2"/>
    <row r="80" ht="9.9499999999999993" customHeight="1" x14ac:dyDescent="0.2"/>
    <row r="81" ht="9.9499999999999993" customHeight="1" x14ac:dyDescent="0.2"/>
    <row r="82" ht="9.9499999999999993" customHeight="1" x14ac:dyDescent="0.2"/>
    <row r="83" ht="9.9499999999999993" customHeight="1" x14ac:dyDescent="0.2"/>
    <row r="84" ht="9.9499999999999993" customHeight="1" x14ac:dyDescent="0.2"/>
    <row r="85" ht="9.9499999999999993" customHeight="1" x14ac:dyDescent="0.2"/>
    <row r="86" ht="9.9499999999999993" customHeight="1" x14ac:dyDescent="0.2"/>
    <row r="87" ht="9.9499999999999993" customHeight="1" x14ac:dyDescent="0.2"/>
    <row r="88" ht="9.9499999999999993" customHeight="1" x14ac:dyDescent="0.2"/>
    <row r="89" ht="9.9499999999999993" customHeight="1" x14ac:dyDescent="0.2"/>
    <row r="90" ht="9.9499999999999993" customHeight="1" x14ac:dyDescent="0.2"/>
    <row r="91" ht="9.9499999999999993" customHeight="1" x14ac:dyDescent="0.2"/>
    <row r="92" ht="9.9499999999999993" customHeight="1" x14ac:dyDescent="0.2"/>
    <row r="93" ht="9.9499999999999993" customHeight="1" x14ac:dyDescent="0.2"/>
    <row r="94" ht="9.9499999999999993" customHeight="1" x14ac:dyDescent="0.2"/>
    <row r="95" ht="9.9499999999999993" customHeight="1" x14ac:dyDescent="0.2"/>
    <row r="96" ht="9.9499999999999993" customHeight="1" x14ac:dyDescent="0.2"/>
    <row r="97" ht="9.9499999999999993" customHeight="1" x14ac:dyDescent="0.2"/>
    <row r="98" ht="9.9499999999999993" customHeight="1" x14ac:dyDescent="0.2"/>
    <row r="99" ht="9.9499999999999993" customHeight="1" x14ac:dyDescent="0.2"/>
    <row r="100" ht="9.9499999999999993" customHeight="1" x14ac:dyDescent="0.2"/>
    <row r="101" ht="9.9499999999999993" customHeight="1" x14ac:dyDescent="0.2"/>
    <row r="102" ht="9.9499999999999993" customHeight="1" x14ac:dyDescent="0.2"/>
    <row r="103" ht="9.9499999999999993" customHeight="1" x14ac:dyDescent="0.2"/>
    <row r="104" ht="9.9499999999999993" customHeight="1" x14ac:dyDescent="0.2"/>
    <row r="105" ht="9.9499999999999993" customHeight="1" x14ac:dyDescent="0.2"/>
    <row r="106" ht="9.9499999999999993" customHeight="1" x14ac:dyDescent="0.2"/>
    <row r="107" ht="9.9499999999999993" customHeight="1" x14ac:dyDescent="0.2"/>
    <row r="108" ht="9.9499999999999993" customHeight="1" x14ac:dyDescent="0.2"/>
    <row r="109" ht="9.9499999999999993" customHeight="1" x14ac:dyDescent="0.2"/>
    <row r="110" ht="9.9499999999999993" customHeight="1" x14ac:dyDescent="0.2"/>
    <row r="111" ht="9.9499999999999993" customHeight="1" x14ac:dyDescent="0.2"/>
    <row r="112" ht="9.9499999999999993" customHeight="1" x14ac:dyDescent="0.2"/>
    <row r="113" ht="9.9499999999999993" customHeight="1" x14ac:dyDescent="0.2"/>
    <row r="114" ht="9.9499999999999993" customHeight="1" x14ac:dyDescent="0.2"/>
    <row r="115" ht="9.9499999999999993" customHeight="1" x14ac:dyDescent="0.2"/>
    <row r="116" ht="9.9499999999999993" customHeight="1" x14ac:dyDescent="0.2"/>
    <row r="117" ht="9.9499999999999993" customHeight="1" x14ac:dyDescent="0.2"/>
    <row r="118" ht="9.9499999999999993" customHeight="1" x14ac:dyDescent="0.2"/>
    <row r="119" ht="9.9499999999999993" customHeight="1" x14ac:dyDescent="0.2"/>
    <row r="120" ht="9.9499999999999993" customHeight="1" x14ac:dyDescent="0.2"/>
    <row r="121" ht="9.9499999999999993" customHeight="1" x14ac:dyDescent="0.2"/>
    <row r="122" ht="9.9499999999999993" customHeight="1" x14ac:dyDescent="0.2"/>
    <row r="123" ht="9.9499999999999993" customHeight="1" x14ac:dyDescent="0.2"/>
    <row r="124" ht="9.9499999999999993" customHeight="1" x14ac:dyDescent="0.2"/>
    <row r="125" ht="9.9499999999999993" customHeight="1" x14ac:dyDescent="0.2"/>
    <row r="126" ht="9.9499999999999993" customHeight="1" x14ac:dyDescent="0.2"/>
    <row r="127" ht="9.9499999999999993" customHeight="1" x14ac:dyDescent="0.2"/>
    <row r="128" ht="9.9499999999999993" customHeight="1" x14ac:dyDescent="0.2"/>
    <row r="129" ht="9.9499999999999993" customHeight="1" x14ac:dyDescent="0.2"/>
    <row r="130" ht="9.9499999999999993" customHeight="1" x14ac:dyDescent="0.2"/>
    <row r="131" ht="9.9499999999999993" customHeight="1" x14ac:dyDescent="0.2"/>
    <row r="132" ht="9.9499999999999993" customHeight="1" x14ac:dyDescent="0.2"/>
    <row r="133" ht="9.9499999999999993" customHeight="1" x14ac:dyDescent="0.2"/>
    <row r="134" ht="9.9499999999999993" customHeight="1" x14ac:dyDescent="0.2"/>
    <row r="135" ht="9.9499999999999993" customHeight="1" x14ac:dyDescent="0.2"/>
    <row r="136" ht="9.9499999999999993" customHeight="1" x14ac:dyDescent="0.2"/>
    <row r="137" ht="9.9499999999999993" customHeight="1" x14ac:dyDescent="0.2"/>
    <row r="138" ht="9.9499999999999993" customHeight="1" x14ac:dyDescent="0.2"/>
    <row r="139" ht="9.9499999999999993" customHeight="1" x14ac:dyDescent="0.2"/>
    <row r="140" ht="9.9499999999999993" customHeight="1" x14ac:dyDescent="0.2"/>
    <row r="141" ht="9.9499999999999993" customHeight="1" x14ac:dyDescent="0.2"/>
    <row r="142" ht="9.9499999999999993" customHeight="1" x14ac:dyDescent="0.2"/>
    <row r="143" ht="9.9499999999999993" customHeight="1" x14ac:dyDescent="0.2"/>
    <row r="144" ht="9.9499999999999993" customHeight="1" x14ac:dyDescent="0.2"/>
    <row r="145" ht="9.9499999999999993" customHeight="1" x14ac:dyDescent="0.2"/>
    <row r="146" ht="9.9499999999999993" customHeight="1" x14ac:dyDescent="0.2"/>
    <row r="147" ht="9.9499999999999993" customHeight="1" x14ac:dyDescent="0.2"/>
    <row r="148" ht="9.9499999999999993" customHeight="1" x14ac:dyDescent="0.2"/>
    <row r="149" ht="9.9499999999999993" customHeight="1" x14ac:dyDescent="0.2"/>
    <row r="150" ht="9.9499999999999993" customHeight="1" x14ac:dyDescent="0.2"/>
    <row r="151" ht="9.9499999999999993" customHeight="1" x14ac:dyDescent="0.2"/>
    <row r="152" ht="9.9499999999999993" customHeight="1" x14ac:dyDescent="0.2"/>
    <row r="153" ht="9.9499999999999993" customHeight="1" x14ac:dyDescent="0.2"/>
    <row r="154" ht="9.9499999999999993" customHeight="1" x14ac:dyDescent="0.2"/>
    <row r="155" ht="9.9499999999999993" customHeight="1" x14ac:dyDescent="0.2"/>
    <row r="156" ht="9.9499999999999993" customHeight="1" x14ac:dyDescent="0.2"/>
    <row r="157" ht="9.9499999999999993" customHeight="1" x14ac:dyDescent="0.2"/>
    <row r="158" ht="9.9499999999999993" customHeight="1" x14ac:dyDescent="0.2"/>
    <row r="159" ht="9.9499999999999993" customHeight="1" x14ac:dyDescent="0.2"/>
    <row r="160" ht="9.9499999999999993" customHeight="1" x14ac:dyDescent="0.2"/>
    <row r="161" ht="9.9499999999999993" customHeight="1" x14ac:dyDescent="0.2"/>
    <row r="162" ht="9.9499999999999993" customHeight="1" x14ac:dyDescent="0.2"/>
    <row r="163" ht="9.9499999999999993" customHeight="1" x14ac:dyDescent="0.2"/>
    <row r="164" ht="9.9499999999999993" customHeight="1" x14ac:dyDescent="0.2"/>
    <row r="165" ht="9.9499999999999993" customHeight="1" x14ac:dyDescent="0.2"/>
    <row r="166" ht="9.9499999999999993" customHeight="1" x14ac:dyDescent="0.2"/>
    <row r="167" ht="9.9499999999999993" customHeight="1" x14ac:dyDescent="0.2"/>
    <row r="168" ht="9.9499999999999993" customHeight="1" x14ac:dyDescent="0.2"/>
    <row r="169" ht="9.9499999999999993" customHeight="1" x14ac:dyDescent="0.2"/>
    <row r="170" ht="9.9499999999999993" customHeight="1" x14ac:dyDescent="0.2"/>
    <row r="171" ht="9.9499999999999993" customHeight="1" x14ac:dyDescent="0.2"/>
    <row r="172" ht="9.9499999999999993" customHeight="1" x14ac:dyDescent="0.2"/>
    <row r="173" ht="9.9499999999999993" customHeight="1" x14ac:dyDescent="0.2"/>
    <row r="174" ht="9.9499999999999993" customHeight="1" x14ac:dyDescent="0.2"/>
    <row r="175" ht="9.9499999999999993" customHeight="1" x14ac:dyDescent="0.2"/>
    <row r="176" ht="9.9499999999999993" customHeight="1" x14ac:dyDescent="0.2"/>
    <row r="177" ht="9.9499999999999993" customHeight="1" x14ac:dyDescent="0.2"/>
    <row r="178" ht="9.9499999999999993" customHeight="1" x14ac:dyDescent="0.2"/>
    <row r="179" ht="9.9499999999999993" customHeight="1" x14ac:dyDescent="0.2"/>
    <row r="180" ht="9.9499999999999993" customHeight="1" x14ac:dyDescent="0.2"/>
    <row r="181" ht="9.9499999999999993" customHeight="1" x14ac:dyDescent="0.2"/>
    <row r="182" ht="9.9499999999999993" customHeight="1" x14ac:dyDescent="0.2"/>
    <row r="183" ht="9.9499999999999993" customHeight="1" x14ac:dyDescent="0.2"/>
    <row r="184" ht="9.9499999999999993" customHeight="1" x14ac:dyDescent="0.2"/>
    <row r="185" ht="9.9499999999999993" customHeight="1" x14ac:dyDescent="0.2"/>
    <row r="186" ht="9.9499999999999993" customHeight="1" x14ac:dyDescent="0.2"/>
    <row r="187" ht="9.9499999999999993" customHeight="1" x14ac:dyDescent="0.2"/>
    <row r="188" ht="9.9499999999999993" customHeight="1" x14ac:dyDescent="0.2"/>
    <row r="189" ht="9.9499999999999993" customHeight="1" x14ac:dyDescent="0.2"/>
    <row r="190" ht="9.9499999999999993" customHeight="1" x14ac:dyDescent="0.2"/>
    <row r="191" ht="9.9499999999999993" customHeight="1" x14ac:dyDescent="0.2"/>
    <row r="192" ht="9.9499999999999993" customHeight="1" x14ac:dyDescent="0.2"/>
    <row r="193" ht="9.9499999999999993" customHeight="1" x14ac:dyDescent="0.2"/>
    <row r="194" ht="9.9499999999999993" customHeight="1" x14ac:dyDescent="0.2"/>
    <row r="195" ht="9.9499999999999993" customHeight="1" x14ac:dyDescent="0.2"/>
    <row r="196" ht="9.9499999999999993" customHeight="1" x14ac:dyDescent="0.2"/>
    <row r="197" ht="9.9499999999999993" customHeight="1" x14ac:dyDescent="0.2"/>
    <row r="198" ht="9.9499999999999993" customHeight="1" x14ac:dyDescent="0.2"/>
    <row r="199" ht="9.9499999999999993" customHeight="1" x14ac:dyDescent="0.2"/>
    <row r="200" ht="9.9499999999999993" customHeight="1" x14ac:dyDescent="0.2"/>
    <row r="201" ht="9.9499999999999993" customHeight="1" x14ac:dyDescent="0.2"/>
    <row r="202" ht="9.9499999999999993" customHeight="1" x14ac:dyDescent="0.2"/>
    <row r="203" ht="9.9499999999999993" customHeight="1" x14ac:dyDescent="0.2"/>
    <row r="204" ht="9.9499999999999993" customHeight="1" x14ac:dyDescent="0.2"/>
    <row r="205" ht="9.9499999999999993" customHeight="1" x14ac:dyDescent="0.2"/>
    <row r="206" ht="9.9499999999999993" customHeight="1" x14ac:dyDescent="0.2"/>
    <row r="207" ht="9.9499999999999993" customHeight="1" x14ac:dyDescent="0.2"/>
    <row r="208" ht="9.9499999999999993" customHeight="1" x14ac:dyDescent="0.2"/>
    <row r="209" ht="9.9499999999999993" customHeight="1" x14ac:dyDescent="0.2"/>
    <row r="210" ht="9.9499999999999993" customHeight="1" x14ac:dyDescent="0.2"/>
    <row r="211" ht="9.9499999999999993" customHeight="1" x14ac:dyDescent="0.2"/>
    <row r="212" ht="9.9499999999999993" customHeight="1" x14ac:dyDescent="0.2"/>
    <row r="213" ht="9.9499999999999993" customHeight="1" x14ac:dyDescent="0.2"/>
    <row r="214" ht="9.9499999999999993" customHeight="1" x14ac:dyDescent="0.2"/>
    <row r="215" ht="9.9499999999999993" customHeight="1" x14ac:dyDescent="0.2"/>
    <row r="216" ht="9.9499999999999993" customHeight="1" x14ac:dyDescent="0.2"/>
    <row r="217" ht="9.9499999999999993" customHeight="1" x14ac:dyDescent="0.2"/>
    <row r="218" ht="9.9499999999999993" customHeight="1" x14ac:dyDescent="0.2"/>
    <row r="219" ht="9.9499999999999993" customHeight="1" x14ac:dyDescent="0.2"/>
    <row r="220" ht="9.9499999999999993" customHeight="1" x14ac:dyDescent="0.2"/>
    <row r="221" ht="9.9499999999999993" customHeight="1" x14ac:dyDescent="0.2"/>
    <row r="222" ht="9.9499999999999993" customHeight="1" x14ac:dyDescent="0.2"/>
    <row r="223" ht="9.9499999999999993" customHeight="1" x14ac:dyDescent="0.2"/>
    <row r="224" ht="9.9499999999999993" customHeight="1" x14ac:dyDescent="0.2"/>
    <row r="225" ht="9.9499999999999993" customHeight="1" x14ac:dyDescent="0.2"/>
    <row r="226" ht="9.9499999999999993" customHeight="1" x14ac:dyDescent="0.2"/>
    <row r="227" ht="9.9499999999999993" customHeight="1" x14ac:dyDescent="0.2"/>
    <row r="228" ht="9.9499999999999993" customHeight="1" x14ac:dyDescent="0.2"/>
    <row r="229" ht="9.9499999999999993" customHeight="1" x14ac:dyDescent="0.2"/>
    <row r="230" ht="9.9499999999999993" customHeight="1" x14ac:dyDescent="0.2"/>
    <row r="231" ht="9.9499999999999993" customHeight="1" x14ac:dyDescent="0.2"/>
    <row r="232" ht="9.9499999999999993" customHeight="1" x14ac:dyDescent="0.2"/>
    <row r="233" ht="9.9499999999999993" customHeight="1" x14ac:dyDescent="0.2"/>
    <row r="234" ht="9.9499999999999993" customHeight="1" x14ac:dyDescent="0.2"/>
    <row r="235" ht="9.9499999999999993" customHeight="1" x14ac:dyDescent="0.2"/>
    <row r="236" ht="9.9499999999999993" customHeight="1" x14ac:dyDescent="0.2"/>
    <row r="237" ht="9.9499999999999993" customHeight="1" x14ac:dyDescent="0.2"/>
    <row r="238" ht="9.9499999999999993" customHeight="1" x14ac:dyDescent="0.2"/>
    <row r="239" ht="9.9499999999999993" customHeight="1" x14ac:dyDescent="0.2"/>
    <row r="240" ht="9.9499999999999993" customHeight="1" x14ac:dyDescent="0.2"/>
    <row r="241" ht="9.9499999999999993" customHeight="1" x14ac:dyDescent="0.2"/>
    <row r="242" ht="9.9499999999999993" customHeight="1" x14ac:dyDescent="0.2"/>
    <row r="243" ht="9.9499999999999993" customHeight="1" x14ac:dyDescent="0.2"/>
    <row r="244" ht="9.9499999999999993" customHeight="1" x14ac:dyDescent="0.2"/>
    <row r="245" ht="9.9499999999999993" customHeight="1" x14ac:dyDescent="0.2"/>
    <row r="246" ht="9.9499999999999993" customHeight="1" x14ac:dyDescent="0.2"/>
    <row r="247" ht="9.9499999999999993" customHeight="1" x14ac:dyDescent="0.2"/>
    <row r="248" ht="9.9499999999999993" customHeight="1" x14ac:dyDescent="0.2"/>
    <row r="249" ht="9.9499999999999993" customHeight="1" x14ac:dyDescent="0.2"/>
    <row r="250" ht="9.9499999999999993" customHeight="1" x14ac:dyDescent="0.2"/>
    <row r="251" ht="9.9499999999999993" customHeight="1" x14ac:dyDescent="0.2"/>
    <row r="252" ht="9.9499999999999993" customHeight="1" x14ac:dyDescent="0.2"/>
    <row r="253" ht="9.9499999999999993" customHeight="1" x14ac:dyDescent="0.2"/>
    <row r="254" ht="9.9499999999999993" customHeight="1" x14ac:dyDescent="0.2"/>
    <row r="255" ht="9.9499999999999993" customHeight="1" x14ac:dyDescent="0.2"/>
    <row r="256" ht="9.9499999999999993" customHeight="1" x14ac:dyDescent="0.2"/>
    <row r="257" ht="9.9499999999999993" customHeight="1" x14ac:dyDescent="0.2"/>
    <row r="258" ht="9.9499999999999993" customHeight="1" x14ac:dyDescent="0.2"/>
    <row r="259" ht="9.9499999999999993" customHeight="1" x14ac:dyDescent="0.2"/>
    <row r="260" ht="9.9499999999999993" customHeight="1" x14ac:dyDescent="0.2"/>
    <row r="261" ht="9.9499999999999993" customHeight="1" x14ac:dyDescent="0.2"/>
    <row r="262" ht="9.9499999999999993" customHeight="1" x14ac:dyDescent="0.2"/>
    <row r="263" ht="9.9499999999999993" customHeight="1" x14ac:dyDescent="0.2"/>
    <row r="264" ht="9.9499999999999993" customHeight="1" x14ac:dyDescent="0.2"/>
    <row r="265" ht="9.9499999999999993" customHeight="1" x14ac:dyDescent="0.2"/>
    <row r="266" ht="9.9499999999999993" customHeight="1" x14ac:dyDescent="0.2"/>
    <row r="267" ht="9.9499999999999993" customHeight="1" x14ac:dyDescent="0.2"/>
    <row r="268" ht="9.9499999999999993" customHeight="1" x14ac:dyDescent="0.2"/>
    <row r="269" ht="9.9499999999999993" customHeight="1" x14ac:dyDescent="0.2"/>
    <row r="270" ht="9.9499999999999993" customHeight="1" x14ac:dyDescent="0.2"/>
    <row r="271" ht="9.9499999999999993" customHeight="1" x14ac:dyDescent="0.2"/>
    <row r="272" ht="9.9499999999999993" customHeight="1" x14ac:dyDescent="0.2"/>
    <row r="273" ht="9.9499999999999993" customHeight="1" x14ac:dyDescent="0.2"/>
    <row r="274" ht="9.9499999999999993" customHeight="1" x14ac:dyDescent="0.2"/>
    <row r="275" ht="9.9499999999999993" customHeight="1" x14ac:dyDescent="0.2"/>
    <row r="276" ht="9.9499999999999993" customHeight="1" x14ac:dyDescent="0.2"/>
    <row r="277" ht="9.9499999999999993" customHeight="1" x14ac:dyDescent="0.2"/>
    <row r="278" ht="9.9499999999999993" customHeight="1" x14ac:dyDescent="0.2"/>
    <row r="279" ht="9.9499999999999993" customHeight="1" x14ac:dyDescent="0.2"/>
    <row r="280" ht="9.9499999999999993" customHeight="1" x14ac:dyDescent="0.2"/>
    <row r="281" ht="9.9499999999999993" customHeight="1" x14ac:dyDescent="0.2"/>
    <row r="282" ht="9.9499999999999993" customHeight="1" x14ac:dyDescent="0.2"/>
    <row r="283" ht="9.9499999999999993" customHeight="1" x14ac:dyDescent="0.2"/>
    <row r="284" ht="9.9499999999999993" customHeight="1" x14ac:dyDescent="0.2"/>
    <row r="285" ht="9.9499999999999993" customHeight="1" x14ac:dyDescent="0.2"/>
    <row r="286" ht="9.9499999999999993" customHeight="1" x14ac:dyDescent="0.2"/>
    <row r="287" ht="9.9499999999999993" customHeight="1" x14ac:dyDescent="0.2"/>
    <row r="288" ht="9.9499999999999993" customHeight="1" x14ac:dyDescent="0.2"/>
    <row r="289" ht="9.9499999999999993" customHeight="1" x14ac:dyDescent="0.2"/>
    <row r="290" ht="9.9499999999999993" customHeight="1" x14ac:dyDescent="0.2"/>
    <row r="291" ht="9.9499999999999993" customHeight="1" x14ac:dyDescent="0.2"/>
    <row r="292" ht="9.9499999999999993" customHeight="1" x14ac:dyDescent="0.2"/>
    <row r="293" ht="9.9499999999999993" customHeight="1" x14ac:dyDescent="0.2"/>
    <row r="294" ht="9.9499999999999993" customHeight="1" x14ac:dyDescent="0.2"/>
    <row r="295" ht="9.9499999999999993" customHeight="1" x14ac:dyDescent="0.2"/>
    <row r="296" ht="9.9499999999999993" customHeight="1" x14ac:dyDescent="0.2"/>
    <row r="297" ht="9.9499999999999993" customHeight="1" x14ac:dyDescent="0.2"/>
    <row r="298" ht="9.9499999999999993" customHeight="1" x14ac:dyDescent="0.2"/>
    <row r="299" ht="9.9499999999999993" customHeight="1" x14ac:dyDescent="0.2"/>
    <row r="300" ht="9.9499999999999993" customHeight="1" x14ac:dyDescent="0.2"/>
    <row r="301" ht="9.9499999999999993" customHeight="1" x14ac:dyDescent="0.2"/>
    <row r="302" ht="9.9499999999999993" customHeight="1" x14ac:dyDescent="0.2"/>
    <row r="303" ht="9.9499999999999993" customHeight="1" x14ac:dyDescent="0.2"/>
    <row r="304" ht="9.9499999999999993" customHeight="1" x14ac:dyDescent="0.2"/>
    <row r="305" ht="9.9499999999999993" customHeight="1" x14ac:dyDescent="0.2"/>
    <row r="306" ht="9.9499999999999993" customHeight="1" x14ac:dyDescent="0.2"/>
    <row r="307" ht="9.9499999999999993" customHeight="1" x14ac:dyDescent="0.2"/>
    <row r="308" ht="9.9499999999999993" customHeight="1" x14ac:dyDescent="0.2"/>
    <row r="309" ht="9.9499999999999993" customHeight="1" x14ac:dyDescent="0.2"/>
    <row r="310" ht="9.9499999999999993" customHeight="1" x14ac:dyDescent="0.2"/>
    <row r="311" ht="9.9499999999999993" customHeight="1" x14ac:dyDescent="0.2"/>
    <row r="312" ht="9.9499999999999993" customHeight="1" x14ac:dyDescent="0.2"/>
    <row r="313" ht="9.9499999999999993" customHeight="1" x14ac:dyDescent="0.2"/>
    <row r="314" ht="9.9499999999999993" customHeight="1" x14ac:dyDescent="0.2"/>
    <row r="315" ht="9.9499999999999993" customHeight="1" x14ac:dyDescent="0.2"/>
    <row r="316" ht="9.9499999999999993" customHeight="1" x14ac:dyDescent="0.2"/>
    <row r="317" ht="9.9499999999999993" customHeight="1" x14ac:dyDescent="0.2"/>
    <row r="318" ht="9.9499999999999993" customHeight="1" x14ac:dyDescent="0.2"/>
  </sheetData>
  <sheetProtection selectLockedCells="1"/>
  <mergeCells count="25">
    <mergeCell ref="A29:B29"/>
    <mergeCell ref="F29:M29"/>
    <mergeCell ref="D30:K32"/>
    <mergeCell ref="A34:E34"/>
    <mergeCell ref="F34:H34"/>
    <mergeCell ref="I34:J34"/>
    <mergeCell ref="K34:L34"/>
    <mergeCell ref="A41:M41"/>
    <mergeCell ref="A42:M42"/>
    <mergeCell ref="A36:E36"/>
    <mergeCell ref="F36:H36"/>
    <mergeCell ref="I36:J36"/>
    <mergeCell ref="K36:L36"/>
    <mergeCell ref="A39:E39"/>
    <mergeCell ref="F39:H39"/>
    <mergeCell ref="F17:G17"/>
    <mergeCell ref="J7:M7"/>
    <mergeCell ref="F9:G9"/>
    <mergeCell ref="D4:M5"/>
    <mergeCell ref="D2:M3"/>
    <mergeCell ref="A25:F25"/>
    <mergeCell ref="G25:I25"/>
    <mergeCell ref="J25:M25"/>
    <mergeCell ref="B27:E27"/>
    <mergeCell ref="H27:L27"/>
  </mergeCells>
  <conditionalFormatting sqref="F29:M29">
    <cfRule type="expression" dxfId="63" priority="33">
      <formula>$E$29=FALSE</formula>
    </cfRule>
  </conditionalFormatting>
  <conditionalFormatting sqref="J20:J22">
    <cfRule type="containsBlanks" dxfId="62" priority="10">
      <formula>LEN(TRIM(J20))=0</formula>
    </cfRule>
  </conditionalFormatting>
  <conditionalFormatting sqref="F7">
    <cfRule type="containsBlanks" dxfId="61" priority="32">
      <formula>LEN(TRIM(F7))=0</formula>
    </cfRule>
  </conditionalFormatting>
  <conditionalFormatting sqref="F39:H39">
    <cfRule type="containsBlanks" dxfId="60" priority="3">
      <formula>LEN(TRIM(F39))=0</formula>
    </cfRule>
  </conditionalFormatting>
  <conditionalFormatting sqref="H20:H22">
    <cfRule type="containsBlanks" dxfId="59" priority="12">
      <formula>LEN(TRIM(H20))=0</formula>
    </cfRule>
  </conditionalFormatting>
  <conditionalFormatting sqref="L9">
    <cfRule type="containsBlanks" dxfId="58" priority="30">
      <formula>LEN(TRIM(L9))=0</formula>
    </cfRule>
  </conditionalFormatting>
  <conditionalFormatting sqref="J7:M7">
    <cfRule type="containsBlanks" dxfId="57" priority="29">
      <formula>LEN(TRIM(J7))=0</formula>
    </cfRule>
  </conditionalFormatting>
  <conditionalFormatting sqref="F9:G9">
    <cfRule type="containsBlanks" dxfId="56" priority="28">
      <formula>LEN(TRIM(F9))=0</formula>
    </cfRule>
  </conditionalFormatting>
  <conditionalFormatting sqref="F17:G17">
    <cfRule type="containsBlanks" dxfId="55" priority="27">
      <formula>LEN(TRIM(F17))=0</formula>
    </cfRule>
  </conditionalFormatting>
  <conditionalFormatting sqref="L17">
    <cfRule type="containsBlanks" dxfId="54" priority="26">
      <formula>LEN(TRIM(L17))=0</formula>
    </cfRule>
  </conditionalFormatting>
  <conditionalFormatting sqref="F11">
    <cfRule type="containsBlanks" dxfId="53" priority="25">
      <formula>LEN(TRIM(F11))=0</formula>
    </cfRule>
  </conditionalFormatting>
  <conditionalFormatting sqref="F12:F14">
    <cfRule type="containsBlanks" dxfId="52" priority="24">
      <formula>LEN(TRIM(F12))=0</formula>
    </cfRule>
  </conditionalFormatting>
  <conditionalFormatting sqref="H11">
    <cfRule type="containsBlanks" dxfId="51" priority="23">
      <formula>LEN(TRIM(H11))=0</formula>
    </cfRule>
  </conditionalFormatting>
  <conditionalFormatting sqref="I11">
    <cfRule type="containsBlanks" dxfId="50" priority="22">
      <formula>LEN(TRIM(I11))=0</formula>
    </cfRule>
  </conditionalFormatting>
  <conditionalFormatting sqref="J11">
    <cfRule type="containsBlanks" dxfId="49" priority="21">
      <formula>LEN(TRIM(J11))=0</formula>
    </cfRule>
  </conditionalFormatting>
  <conditionalFormatting sqref="H12:H14">
    <cfRule type="containsBlanks" dxfId="48" priority="20">
      <formula>LEN(TRIM(H12))=0</formula>
    </cfRule>
  </conditionalFormatting>
  <conditionalFormatting sqref="I12:I14">
    <cfRule type="containsBlanks" dxfId="47" priority="19">
      <formula>LEN(TRIM(I12))=0</formula>
    </cfRule>
  </conditionalFormatting>
  <conditionalFormatting sqref="J12:J14">
    <cfRule type="containsBlanks" dxfId="46" priority="18">
      <formula>LEN(TRIM(J12))=0</formula>
    </cfRule>
  </conditionalFormatting>
  <conditionalFormatting sqref="F19">
    <cfRule type="containsBlanks" dxfId="45" priority="17">
      <formula>LEN(TRIM(F19))=0</formula>
    </cfRule>
  </conditionalFormatting>
  <conditionalFormatting sqref="F20:F22">
    <cfRule type="containsBlanks" dxfId="44" priority="16">
      <formula>LEN(TRIM(F20))=0</formula>
    </cfRule>
  </conditionalFormatting>
  <conditionalFormatting sqref="H19">
    <cfRule type="containsBlanks" dxfId="43" priority="15">
      <formula>LEN(TRIM(H19))=0</formula>
    </cfRule>
  </conditionalFormatting>
  <conditionalFormatting sqref="J19">
    <cfRule type="containsBlanks" dxfId="42" priority="13">
      <formula>LEN(TRIM(J19))=0</formula>
    </cfRule>
  </conditionalFormatting>
  <conditionalFormatting sqref="F34:H34">
    <cfRule type="containsBlanks" dxfId="41" priority="5">
      <formula>LEN(TRIM(F34))=0</formula>
    </cfRule>
  </conditionalFormatting>
  <conditionalFormatting sqref="F36:H36">
    <cfRule type="containsBlanks" dxfId="40" priority="4">
      <formula>LEN(TRIM(F36))=0</formula>
    </cfRule>
  </conditionalFormatting>
  <conditionalFormatting sqref="M27">
    <cfRule type="notContainsBlanks" dxfId="39" priority="6">
      <formula>LEN(TRIM(M27))&gt;0</formula>
    </cfRule>
  </conditionalFormatting>
  <conditionalFormatting sqref="F27">
    <cfRule type="notContainsBlanks" dxfId="38" priority="8">
      <formula>LEN(TRIM(F27))&gt;0</formula>
    </cfRule>
  </conditionalFormatting>
  <conditionalFormatting sqref="H27:L27">
    <cfRule type="notContainsBlanks" dxfId="37" priority="7">
      <formula>LEN(TRIM(H27))&gt;0</formula>
    </cfRule>
  </conditionalFormatting>
  <conditionalFormatting sqref="B27:E27">
    <cfRule type="notContainsBlanks" dxfId="36" priority="9">
      <formula>LEN(TRIM(B27))&gt;0</formula>
    </cfRule>
  </conditionalFormatting>
  <conditionalFormatting sqref="M15">
    <cfRule type="containsErrors" dxfId="35" priority="2">
      <formula>ISERROR(M15)</formula>
    </cfRule>
  </conditionalFormatting>
  <conditionalFormatting sqref="M23">
    <cfRule type="containsErrors" dxfId="34" priority="1">
      <formula>ISERROR(M23)</formula>
    </cfRule>
  </conditionalFormatting>
  <dataValidations count="3">
    <dataValidation type="custom" showErrorMessage="1" errorTitle="Nombre de reprises incorrect" error="Le nombre de reprises ne peut pas dépasser le nombre de reprises maximum autorisé." sqref="I19:I22 I11:I14">
      <formula1>OR(I11="",I11&lt;=B11)</formula1>
    </dataValidation>
    <dataValidation type="list" allowBlank="1" showInputMessage="1" showErrorMessage="1" sqref="F9:G9 F17:G17">
      <formula1>Clubs</formula1>
    </dataValidation>
    <dataValidation type="list" allowBlank="1" showInputMessage="1" showErrorMessage="1" sqref="E11:E15">
      <formula1>Format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Reference!$H$14:$H$19</xm:f>
          </x14:formula1>
          <xm:sqref>F7</xm:sqref>
        </x14:dataValidation>
        <x14:dataValidation type="list" allowBlank="1" showInputMessage="1" showErrorMessage="1">
          <x14:formula1>
            <xm:f>Reference!$H$2:$H$7</xm:f>
          </x14:formula1>
          <xm:sqref>L9 L17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9"/>
  <sheetViews>
    <sheetView zoomScale="90" zoomScaleNormal="90" workbookViewId="0"/>
  </sheetViews>
  <sheetFormatPr baseColWidth="10" defaultColWidth="11.42578125" defaultRowHeight="12.75" x14ac:dyDescent="0.2"/>
  <cols>
    <col min="1" max="1" width="6.42578125" style="67" customWidth="1"/>
    <col min="2" max="2" width="8.7109375" style="56" customWidth="1"/>
    <col min="3" max="3" width="8.5703125" style="67" customWidth="1"/>
    <col min="4" max="4" width="11.5703125" style="56" customWidth="1"/>
    <col min="5" max="5" width="7.85546875" style="67" customWidth="1"/>
    <col min="6" max="6" width="18.7109375" style="67" customWidth="1"/>
    <col min="7" max="7" width="25" style="56" customWidth="1"/>
    <col min="8" max="10" width="8.140625" style="56" customWidth="1"/>
    <col min="11" max="11" width="8.42578125" style="56" customWidth="1"/>
    <col min="12" max="12" width="9.28515625" style="56" bestFit="1" customWidth="1"/>
    <col min="13" max="13" width="8.85546875" style="58" customWidth="1"/>
    <col min="14" max="15" width="8.7109375" style="1" customWidth="1"/>
    <col min="16" max="16" width="5.7109375" style="1" customWidth="1"/>
    <col min="17" max="18" width="11.42578125" style="1" customWidth="1"/>
    <col min="19" max="23" width="12.28515625" style="1" customWidth="1"/>
    <col min="24" max="16384" width="11.42578125" style="1"/>
  </cols>
  <sheetData>
    <row r="1" spans="1:19" ht="27.95" customHeight="1" x14ac:dyDescent="0.2">
      <c r="E1" s="56"/>
      <c r="F1" s="56"/>
    </row>
    <row r="2" spans="1:19" ht="27.95" customHeight="1" x14ac:dyDescent="0.2">
      <c r="D2" s="199" t="s">
        <v>499</v>
      </c>
      <c r="E2" s="200"/>
      <c r="F2" s="200"/>
      <c r="G2" s="200"/>
      <c r="H2" s="200"/>
      <c r="I2" s="200"/>
      <c r="J2" s="200"/>
      <c r="K2" s="200"/>
      <c r="L2" s="200"/>
      <c r="M2" s="201"/>
      <c r="O2" s="7"/>
      <c r="P2" s="90"/>
    </row>
    <row r="3" spans="1:19" ht="27.95" customHeight="1" x14ac:dyDescent="0.2">
      <c r="D3" s="193"/>
      <c r="E3" s="194"/>
      <c r="F3" s="194"/>
      <c r="G3" s="194"/>
      <c r="H3" s="194"/>
      <c r="I3" s="194"/>
      <c r="J3" s="194"/>
      <c r="K3" s="194"/>
      <c r="L3" s="194"/>
      <c r="M3" s="195"/>
      <c r="O3" s="7"/>
      <c r="P3" s="150"/>
    </row>
    <row r="4" spans="1:19" s="13" customFormat="1" ht="27.95" customHeight="1" x14ac:dyDescent="0.2">
      <c r="A4" s="67"/>
      <c r="B4" s="56"/>
      <c r="C4" s="67"/>
      <c r="D4" s="193" t="s">
        <v>479</v>
      </c>
      <c r="E4" s="194"/>
      <c r="F4" s="194"/>
      <c r="G4" s="194"/>
      <c r="H4" s="194"/>
      <c r="I4" s="194"/>
      <c r="J4" s="194"/>
      <c r="K4" s="194"/>
      <c r="L4" s="194"/>
      <c r="M4" s="195"/>
      <c r="O4" s="7"/>
      <c r="P4" s="1"/>
    </row>
    <row r="5" spans="1:19" ht="27.95" customHeight="1" x14ac:dyDescent="0.2">
      <c r="D5" s="196"/>
      <c r="E5" s="197"/>
      <c r="F5" s="197"/>
      <c r="G5" s="197"/>
      <c r="H5" s="197"/>
      <c r="I5" s="197"/>
      <c r="J5" s="197"/>
      <c r="K5" s="197"/>
      <c r="L5" s="197"/>
      <c r="M5" s="198"/>
      <c r="O5" s="7"/>
    </row>
    <row r="6" spans="1:19" ht="27.95" customHeight="1" x14ac:dyDescent="0.2">
      <c r="D6" s="166"/>
      <c r="E6" s="167"/>
      <c r="F6" s="167"/>
      <c r="G6" s="166"/>
      <c r="H6" s="166"/>
      <c r="I6" s="166"/>
      <c r="J6" s="166"/>
      <c r="K6" s="166"/>
      <c r="L6" s="166"/>
      <c r="M6" s="186"/>
      <c r="O6" s="7"/>
    </row>
    <row r="7" spans="1:19" ht="27.95" customHeight="1" x14ac:dyDescent="0.2">
      <c r="D7" s="30" t="s">
        <v>0</v>
      </c>
      <c r="E7" s="31"/>
      <c r="F7" s="162"/>
      <c r="G7" s="170"/>
      <c r="H7" s="68"/>
      <c r="I7" s="33" t="s">
        <v>1</v>
      </c>
      <c r="J7" s="205"/>
      <c r="K7" s="205"/>
      <c r="L7" s="205"/>
      <c r="M7" s="206"/>
      <c r="O7" s="7"/>
      <c r="S7" s="79"/>
    </row>
    <row r="8" spans="1:19" ht="27.95" customHeight="1" x14ac:dyDescent="0.2">
      <c r="A8" s="63"/>
      <c r="B8" s="62"/>
      <c r="C8" s="63"/>
      <c r="D8" s="62"/>
      <c r="O8" s="7"/>
    </row>
    <row r="9" spans="1:19" s="67" customFormat="1" ht="27.95" customHeight="1" x14ac:dyDescent="0.2">
      <c r="A9" s="51"/>
      <c r="B9" s="52"/>
      <c r="C9" s="39" t="s">
        <v>2</v>
      </c>
      <c r="D9" s="40"/>
      <c r="E9" s="39"/>
      <c r="F9" s="211"/>
      <c r="G9" s="212"/>
      <c r="H9" s="40"/>
      <c r="I9" s="40"/>
      <c r="J9" s="40"/>
      <c r="K9" s="40" t="s">
        <v>3</v>
      </c>
      <c r="L9" s="184"/>
      <c r="M9" s="187"/>
      <c r="O9" s="41"/>
      <c r="P9" s="1"/>
    </row>
    <row r="10" spans="1:19" ht="27.95" customHeight="1" x14ac:dyDescent="0.2">
      <c r="A10" s="174" t="s">
        <v>4</v>
      </c>
      <c r="B10" s="45" t="s">
        <v>5</v>
      </c>
      <c r="C10" s="51" t="s">
        <v>6</v>
      </c>
      <c r="D10" s="175" t="s">
        <v>7</v>
      </c>
      <c r="E10" s="39" t="s">
        <v>8</v>
      </c>
      <c r="F10" s="94" t="s">
        <v>9</v>
      </c>
      <c r="G10" s="51" t="s">
        <v>10</v>
      </c>
      <c r="H10" s="39" t="s">
        <v>11</v>
      </c>
      <c r="I10" s="39" t="s">
        <v>12</v>
      </c>
      <c r="J10" s="39" t="s">
        <v>13</v>
      </c>
      <c r="K10" s="174" t="s">
        <v>42</v>
      </c>
      <c r="L10" s="39" t="s">
        <v>15</v>
      </c>
      <c r="M10" s="188" t="s">
        <v>16</v>
      </c>
    </row>
    <row r="11" spans="1:19" ht="27.95" customHeight="1" x14ac:dyDescent="0.2">
      <c r="A11" s="39" t="str">
        <f>IFERROR(IF($C11="","",IF(COUNTIF(Reference!$L$3:$L$11,$C11)=0,"",VLOOKUP($C11,Libre,3,FALSE))),"")</f>
        <v/>
      </c>
      <c r="B11" s="51">
        <v>30</v>
      </c>
      <c r="C11" s="51" t="str">
        <f>IFERROR(IF($F11="","",IF(COUNTIF(Licenciés!$A$3:$A$468,$F11)=0,"",VLOOKUP($F11,Classement,4,FALSE))),"")</f>
        <v/>
      </c>
      <c r="D11" s="52" t="s">
        <v>27</v>
      </c>
      <c r="E11" s="51" t="s">
        <v>61</v>
      </c>
      <c r="F11" s="154"/>
      <c r="G11" s="52" t="str">
        <f>IFERROR(IF(F11="","",IF(COUNTIF(Licenciés!$A$3:$A$468,F11)=0,"",VLOOKUP(F11,Classement,2,FALSE))),"")</f>
        <v/>
      </c>
      <c r="H11" s="96"/>
      <c r="I11" s="96"/>
      <c r="J11" s="96"/>
      <c r="K11" s="51" t="str">
        <f>IFERROR(IF(I11="","",IF(M11&gt;M19,3,(IF(M11=M19,2,1)))),"")</f>
        <v/>
      </c>
      <c r="L11" s="95" t="str">
        <f t="shared" ref="L11:L22" si="0">IFERROR(IF(OR(H11="",I11="",I11=0),"",H11/I11),"")</f>
        <v/>
      </c>
      <c r="M11" s="48" t="str">
        <f t="shared" ref="M11:M22" si="1">IFERROR(IF(OR(H11="",A11="",A11=0),"",H11/A11),"")</f>
        <v/>
      </c>
    </row>
    <row r="12" spans="1:19" ht="27.95" customHeight="1" x14ac:dyDescent="0.2">
      <c r="A12" s="39" t="str">
        <f>IFERROR(IF($C12="","",IF(COUNTIF(Reference!$L$3:$L$11,$C12)=0,"",VLOOKUP($C12,Libre,3,FALSE))),"")</f>
        <v/>
      </c>
      <c r="B12" s="51">
        <v>30</v>
      </c>
      <c r="C12" s="51" t="str">
        <f>IFERROR(IF($F12="","",IF(COUNTIF(Licenciés!$A$3:$A$468,$F12)=0,"",VLOOKUP($F12,Classement,4,FALSE))),"")</f>
        <v/>
      </c>
      <c r="D12" s="52" t="s">
        <v>27</v>
      </c>
      <c r="E12" s="51" t="s">
        <v>61</v>
      </c>
      <c r="F12" s="154"/>
      <c r="G12" s="52" t="str">
        <f>IFERROR(IF(F12="","",IF(COUNTIF(Licenciés!$A$3:$A$468,F12)=0,"",VLOOKUP(F12,Classement,2,FALSE))),"")</f>
        <v/>
      </c>
      <c r="H12" s="96"/>
      <c r="I12" s="96"/>
      <c r="J12" s="96"/>
      <c r="K12" s="51" t="str">
        <f>IFERROR(IF(I12="","",IF(M12&gt;M20,3,(IF(M12=M20,2,1)))),"")</f>
        <v/>
      </c>
      <c r="L12" s="95" t="str">
        <f t="shared" si="0"/>
        <v/>
      </c>
      <c r="M12" s="48" t="str">
        <f t="shared" si="1"/>
        <v/>
      </c>
    </row>
    <row r="13" spans="1:19" ht="27.95" customHeight="1" x14ac:dyDescent="0.2">
      <c r="A13" s="39" t="str">
        <f>IFERROR(IF($C13="","",IF(COUNTIF(Reference!$L$3:$L$11,$C13)=0,"",VLOOKUP($C13,Libre,3,FALSE))),"")</f>
        <v/>
      </c>
      <c r="B13" s="51">
        <v>30</v>
      </c>
      <c r="C13" s="51" t="str">
        <f>IFERROR(IF($F13="","",IF(COUNTIF(Licenciés!$A$3:$A$468,$F13)=0,"",VLOOKUP($F13,Classement,4,FALSE))),"")</f>
        <v/>
      </c>
      <c r="D13" s="52" t="s">
        <v>27</v>
      </c>
      <c r="E13" s="51" t="s">
        <v>61</v>
      </c>
      <c r="F13" s="154"/>
      <c r="G13" s="52" t="str">
        <f>IFERROR(IF(F13="","",IF(COUNTIF(Licenciés!$A$3:$A$468,F13)=0,"",VLOOKUP(F13,Classement,2,FALSE))),"")</f>
        <v/>
      </c>
      <c r="H13" s="96"/>
      <c r="I13" s="96"/>
      <c r="J13" s="96"/>
      <c r="K13" s="51" t="str">
        <f>IFERROR(IF(I13="","",IF(M13&gt;M22,3,(IF(M13=M22,2,1)))),"")</f>
        <v/>
      </c>
      <c r="L13" s="95" t="str">
        <f t="shared" si="0"/>
        <v/>
      </c>
      <c r="M13" s="48" t="str">
        <f t="shared" si="1"/>
        <v/>
      </c>
    </row>
    <row r="14" spans="1:19" ht="27.95" customHeight="1" x14ac:dyDescent="0.2">
      <c r="A14" s="39" t="str">
        <f>IFERROR(IF($C14="","",IF(COUNTIF(Reference!$L$3:$L$11,$C14)=0,"",VLOOKUP($C14,Libre,3,FALSE))),"")</f>
        <v/>
      </c>
      <c r="B14" s="51">
        <v>30</v>
      </c>
      <c r="C14" s="51" t="str">
        <f>IFERROR(IF($F14="","",IF(COUNTIF(Licenciés!$A$3:$A$468,$F14)=0,"",VLOOKUP($F14,Classement,4,FALSE))),"")</f>
        <v/>
      </c>
      <c r="D14" s="52" t="s">
        <v>27</v>
      </c>
      <c r="E14" s="51" t="s">
        <v>61</v>
      </c>
      <c r="F14" s="154"/>
      <c r="G14" s="52" t="str">
        <f>IFERROR(IF(F14="","",IF(COUNTIF(Licenciés!$A$3:$A$468,F14)=0,"",VLOOKUP(F14,Classement,2,FALSE))),"")</f>
        <v/>
      </c>
      <c r="H14" s="96"/>
      <c r="I14" s="96"/>
      <c r="J14" s="96"/>
      <c r="K14" s="51" t="str">
        <f>IFERROR(IF(I14="","",IF(M14&gt;M23,3,(IF(M14=M23,2,1)))),"")</f>
        <v/>
      </c>
      <c r="L14" s="95" t="str">
        <f t="shared" si="0"/>
        <v/>
      </c>
      <c r="M14" s="48" t="str">
        <f t="shared" si="1"/>
        <v/>
      </c>
    </row>
    <row r="15" spans="1:19" s="104" customFormat="1" ht="27.95" customHeight="1" x14ac:dyDescent="0.2">
      <c r="A15" s="97"/>
      <c r="B15" s="98"/>
      <c r="C15" s="98"/>
      <c r="D15" s="99"/>
      <c r="E15" s="98"/>
      <c r="F15" s="100"/>
      <c r="G15" s="99"/>
      <c r="H15" s="101"/>
      <c r="I15" s="101"/>
      <c r="J15" s="105" t="s">
        <v>50</v>
      </c>
      <c r="K15" s="106" t="str">
        <f>IFERROR(IF(COUNT(K11:K14)=0,"",SUM(K11:K14)),"")</f>
        <v/>
      </c>
      <c r="L15" s="102"/>
      <c r="M15" s="103" t="e">
        <f>(M11+M12+M13+M14)/100</f>
        <v>#VALUE!</v>
      </c>
    </row>
    <row r="16" spans="1:19" ht="27.95" customHeight="1" x14ac:dyDescent="0.2">
      <c r="D16" s="67"/>
      <c r="I16" s="67"/>
      <c r="L16" s="57"/>
      <c r="N16" s="58"/>
      <c r="O16" s="56"/>
      <c r="P16" s="36"/>
    </row>
    <row r="17" spans="1:16" ht="27.95" customHeight="1" x14ac:dyDescent="0.2">
      <c r="A17" s="51"/>
      <c r="B17" s="52"/>
      <c r="C17" s="39" t="s">
        <v>19</v>
      </c>
      <c r="D17" s="40"/>
      <c r="E17" s="39"/>
      <c r="F17" s="211"/>
      <c r="G17" s="212"/>
      <c r="H17" s="40"/>
      <c r="I17" s="40"/>
      <c r="J17" s="40"/>
      <c r="K17" s="40" t="s">
        <v>3</v>
      </c>
      <c r="L17" s="184"/>
      <c r="M17" s="187"/>
      <c r="N17" s="58"/>
      <c r="O17" s="56"/>
    </row>
    <row r="18" spans="1:16" ht="27.95" customHeight="1" x14ac:dyDescent="0.2">
      <c r="A18" s="174" t="s">
        <v>4</v>
      </c>
      <c r="B18" s="45" t="s">
        <v>5</v>
      </c>
      <c r="C18" s="51" t="s">
        <v>6</v>
      </c>
      <c r="D18" s="175" t="s">
        <v>7</v>
      </c>
      <c r="E18" s="39" t="s">
        <v>8</v>
      </c>
      <c r="F18" s="94" t="s">
        <v>9</v>
      </c>
      <c r="G18" s="51" t="s">
        <v>10</v>
      </c>
      <c r="H18" s="39" t="s">
        <v>11</v>
      </c>
      <c r="I18" s="39" t="s">
        <v>12</v>
      </c>
      <c r="J18" s="39" t="s">
        <v>13</v>
      </c>
      <c r="K18" s="174" t="s">
        <v>14</v>
      </c>
      <c r="L18" s="39" t="s">
        <v>15</v>
      </c>
      <c r="M18" s="188" t="s">
        <v>16</v>
      </c>
      <c r="P18" s="6"/>
    </row>
    <row r="19" spans="1:16" ht="27.95" customHeight="1" x14ac:dyDescent="0.2">
      <c r="A19" s="39" t="str">
        <f>IFERROR(IF($C19="","",IF(COUNTIF(Reference!$L$3:$L$11,$C19)=0,"",VLOOKUP($C19,Libre,3,FALSE))),"")</f>
        <v/>
      </c>
      <c r="B19" s="51">
        <v>30</v>
      </c>
      <c r="C19" s="51" t="str">
        <f>IFERROR(IF($F19="","",IF(COUNTIF(Licenciés!$A$3:$A$468,$F19)=0,"",VLOOKUP($F19,Classement,4,FALSE))),"")</f>
        <v/>
      </c>
      <c r="D19" s="52" t="str">
        <f t="shared" ref="D19:D22" si="2">IFERROR(D11,"")</f>
        <v>Libre</v>
      </c>
      <c r="E19" s="51" t="str">
        <f t="shared" ref="E19:E20" si="3">IFERROR(IF(E11="","",E11),"")</f>
        <v>2m 80</v>
      </c>
      <c r="F19" s="154"/>
      <c r="G19" s="52" t="str">
        <f>IFERROR(IF(F19="","",IF(COUNTIF(Licenciés!$A$3:$A$468,F19)=0,"",VLOOKUP(F19,Classement,2,FALSE))),"")</f>
        <v/>
      </c>
      <c r="H19" s="96"/>
      <c r="I19" s="96" t="str">
        <f>IFERROR(IF(I11="","",I11),"")</f>
        <v/>
      </c>
      <c r="J19" s="96"/>
      <c r="K19" s="51" t="str">
        <f t="shared" ref="K19:K21" si="4">IFERROR(IF(K11="","",IF(K11=3,1,(IF(K11=2,2,3)))),"")</f>
        <v/>
      </c>
      <c r="L19" s="95" t="str">
        <f t="shared" si="0"/>
        <v/>
      </c>
      <c r="M19" s="48" t="str">
        <f t="shared" si="1"/>
        <v/>
      </c>
      <c r="P19" s="56"/>
    </row>
    <row r="20" spans="1:16" ht="27.95" customHeight="1" x14ac:dyDescent="0.2">
      <c r="A20" s="39" t="str">
        <f>IFERROR(IF($C20="","",IF(COUNTIF(Reference!$L$3:$L$11,$C20)=0,"",VLOOKUP($C20,Libre,3,FALSE))),"")</f>
        <v/>
      </c>
      <c r="B20" s="51">
        <v>30</v>
      </c>
      <c r="C20" s="51" t="str">
        <f>IFERROR(IF($F20="","",IF(COUNTIF(Licenciés!$A$3:$A$468,$F20)=0,"",VLOOKUP($F20,Classement,4,FALSE))),"")</f>
        <v/>
      </c>
      <c r="D20" s="52" t="str">
        <f t="shared" si="2"/>
        <v>Libre</v>
      </c>
      <c r="E20" s="51" t="str">
        <f t="shared" si="3"/>
        <v>2m 80</v>
      </c>
      <c r="F20" s="154"/>
      <c r="G20" s="52" t="str">
        <f>IFERROR(IF(F20="","",IF(COUNTIF(Licenciés!$A$3:$A$468,F20)=0,"",VLOOKUP(F20,Classement,2,FALSE))),"")</f>
        <v/>
      </c>
      <c r="H20" s="96"/>
      <c r="I20" s="96" t="str">
        <f>IFERROR(IF(I12="","",I12),"")</f>
        <v/>
      </c>
      <c r="J20" s="96"/>
      <c r="K20" s="51" t="str">
        <f t="shared" si="4"/>
        <v/>
      </c>
      <c r="L20" s="95" t="str">
        <f t="shared" si="0"/>
        <v/>
      </c>
      <c r="M20" s="48" t="str">
        <f>IFERROR(IF(OR(H20="",A20="",A20=0),"",H20/A20),"")</f>
        <v/>
      </c>
    </row>
    <row r="21" spans="1:16" ht="27.95" customHeight="1" x14ac:dyDescent="0.2">
      <c r="A21" s="39" t="str">
        <f>IFERROR(IF($C21="","",IF(COUNTIF(Reference!$L$3:$L$11,$C21)=0,"",VLOOKUP($C21,Libre,3,FALSE))),"")</f>
        <v/>
      </c>
      <c r="B21" s="51">
        <v>30</v>
      </c>
      <c r="C21" s="51" t="str">
        <f>IFERROR(IF($F21="","",IF(COUNTIF(Licenciés!$A$3:$A$468,$F21)=0,"",VLOOKUP($F21,Classement,4,FALSE))),"")</f>
        <v/>
      </c>
      <c r="D21" s="52" t="str">
        <f t="shared" si="2"/>
        <v>Libre</v>
      </c>
      <c r="E21" s="51" t="s">
        <v>61</v>
      </c>
      <c r="F21" s="154"/>
      <c r="G21" s="52" t="str">
        <f>IFERROR(IF(F21="","",IF(COUNTIF(Licenciés!$A$3:$A$468,F21)=0,"",VLOOKUP(F21,Classement,2,FALSE))),"")</f>
        <v/>
      </c>
      <c r="H21" s="96"/>
      <c r="I21" s="96" t="str">
        <f>IFERROR(IF(I13="","",I13),"")</f>
        <v/>
      </c>
      <c r="J21" s="96"/>
      <c r="K21" s="51" t="str">
        <f t="shared" si="4"/>
        <v/>
      </c>
      <c r="L21" s="95" t="str">
        <f t="shared" si="0"/>
        <v/>
      </c>
      <c r="M21" s="48" t="str">
        <f>IFERROR(IF(OR(H21="",A21="",A21=0),"",H21/A21),"")</f>
        <v/>
      </c>
    </row>
    <row r="22" spans="1:16" ht="27.95" customHeight="1" x14ac:dyDescent="0.2">
      <c r="A22" s="39" t="str">
        <f>IFERROR(IF($C22="","",IF(COUNTIF(Reference!$L$3:$L$11,$C22)=0,"",VLOOKUP($C22,Libre,3,FALSE))),"")</f>
        <v/>
      </c>
      <c r="B22" s="51">
        <v>30</v>
      </c>
      <c r="C22" s="51" t="str">
        <f>IFERROR(IF($F22="","",IF(COUNTIF(Licenciés!$A$3:$A$468,$F22)=0,"",VLOOKUP($F22,Classement,4,FALSE))),"")</f>
        <v/>
      </c>
      <c r="D22" s="52" t="str">
        <f t="shared" si="2"/>
        <v>Libre</v>
      </c>
      <c r="E22" s="51" t="str">
        <f>IFERROR(IF(E13="","",E13),"")</f>
        <v>2m 80</v>
      </c>
      <c r="F22" s="154"/>
      <c r="G22" s="52" t="str">
        <f>IFERROR(IF(F22="","",IF(COUNTIF(Licenciés!$A$3:$A$468,F22)=0,"",VLOOKUP(F22,Classement,2,FALSE))),"")</f>
        <v/>
      </c>
      <c r="H22" s="96"/>
      <c r="I22" s="96" t="str">
        <f>IFERROR(IF(I14="","",I14),"")</f>
        <v/>
      </c>
      <c r="J22" s="96"/>
      <c r="K22" s="51" t="str">
        <f>IFERROR(IF(K13="","",IF(K13=3,1,(IF(K13=2,2,3)))),"")</f>
        <v/>
      </c>
      <c r="L22" s="95" t="str">
        <f t="shared" si="0"/>
        <v/>
      </c>
      <c r="M22" s="48" t="str">
        <f t="shared" si="1"/>
        <v/>
      </c>
    </row>
    <row r="23" spans="1:16" ht="27.95" customHeight="1" x14ac:dyDescent="0.2">
      <c r="D23" s="67"/>
      <c r="I23" s="67"/>
      <c r="J23" s="39" t="s">
        <v>50</v>
      </c>
      <c r="K23" s="39" t="str">
        <f>IFERROR(IF(COUNT(K19:K22)=0,"",SUM(K19:K22)),"")</f>
        <v/>
      </c>
      <c r="L23" s="57"/>
      <c r="M23" s="103" t="e">
        <f>(M19+M20+M21+M22)/100</f>
        <v>#VALUE!</v>
      </c>
      <c r="N23" s="58"/>
      <c r="O23" s="56"/>
    </row>
    <row r="24" spans="1:16" s="56" customFormat="1" ht="27.95" customHeight="1" x14ac:dyDescent="0.2">
      <c r="A24" s="67"/>
      <c r="C24" s="67"/>
      <c r="D24" s="67"/>
      <c r="E24" s="67"/>
      <c r="F24" s="67"/>
      <c r="H24" s="67"/>
      <c r="I24" s="67"/>
      <c r="L24" s="57"/>
      <c r="M24" s="58"/>
      <c r="N24" s="58"/>
    </row>
    <row r="25" spans="1:16" s="56" customFormat="1" ht="27.95" customHeight="1" x14ac:dyDescent="0.2">
      <c r="A25" s="202" t="s">
        <v>498</v>
      </c>
      <c r="B25" s="202"/>
      <c r="C25" s="202"/>
      <c r="D25" s="202"/>
      <c r="E25" s="202"/>
      <c r="F25" s="202"/>
      <c r="G25" s="202" t="str">
        <f>IF($F$7="","",$F$7)</f>
        <v/>
      </c>
      <c r="H25" s="202"/>
      <c r="I25" s="202"/>
      <c r="J25" s="203" t="str">
        <f>IF($J$7="","",$J$7)</f>
        <v/>
      </c>
      <c r="K25" s="203"/>
      <c r="L25" s="203"/>
      <c r="M25" s="203"/>
      <c r="N25" s="58"/>
    </row>
    <row r="26" spans="1:16" s="56" customFormat="1" ht="27.95" customHeight="1" x14ac:dyDescent="0.2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189"/>
      <c r="N26" s="67"/>
      <c r="O26" s="67"/>
    </row>
    <row r="27" spans="1:16" s="56" customFormat="1" ht="27.95" customHeight="1" x14ac:dyDescent="0.2">
      <c r="A27" s="67"/>
      <c r="B27" s="204" t="str">
        <f>IF($K$15="","",IF($K$15=$K$23,(IF($M$15&gt;$M$23,$F$9,$F$17)),(IF($K$15&gt;$K$23,$F$9,$F$17))))</f>
        <v/>
      </c>
      <c r="C27" s="204"/>
      <c r="D27" s="204"/>
      <c r="E27" s="204"/>
      <c r="F27" s="163" t="str">
        <f>(IF($B$27="","",IF($B$27=$F$9,$L$9,$L$16)))</f>
        <v/>
      </c>
      <c r="G27" s="164" t="s">
        <v>477</v>
      </c>
      <c r="H27" s="204" t="str">
        <f>IF($K$15="","",IF($K$15=$K$23,(IF($M$15&lt;$M$23,$F$9,$F$17)),(IF($K$15&lt;$K$23,$F$9,$F$17))))</f>
        <v/>
      </c>
      <c r="I27" s="204"/>
      <c r="J27" s="204"/>
      <c r="K27" s="204"/>
      <c r="L27" s="204"/>
      <c r="M27" s="163" t="str">
        <f>(IF($H$27="","",IF($H$27=$F$9,$L$9,$L$17)))</f>
        <v/>
      </c>
    </row>
    <row r="28" spans="1:16" s="56" customFormat="1" ht="27.95" customHeight="1" thickBot="1" x14ac:dyDescent="0.25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189"/>
      <c r="N28" s="67"/>
      <c r="O28" s="67"/>
    </row>
    <row r="29" spans="1:16" s="56" customFormat="1" ht="27.95" customHeight="1" x14ac:dyDescent="0.2">
      <c r="A29" s="213" t="s">
        <v>20</v>
      </c>
      <c r="B29" s="214"/>
      <c r="C29" s="80"/>
      <c r="D29" s="81" t="str">
        <f>IFERROR(IF(D30="","Aucune","Réclamation suivante:"),"")</f>
        <v>Aucune</v>
      </c>
      <c r="E29" s="82" t="b">
        <f>IFERROR(AND(F7&lt;&gt;"",F9&lt;&gt;"",L9&lt;&gt;"",(F34)&lt;&gt;"",(F36)&lt;&gt;"",(F39)&lt;&gt;"",(J7)&lt;&gt;"",COUNTBLANK(F11:F14)=0,COUNTBLANK(H11:J14)=0,COUNTBLANK(F19:F22)=0,COUNTBLANK(H19:J22)=0,F17&lt;&gt;"",L17&lt;&gt;""),"")</f>
        <v>0</v>
      </c>
      <c r="F29" s="207" t="str">
        <f>IFERROR(IF(E29=TRUE,"","FEUILLE INCOMPLETE"),"")</f>
        <v>FEUILLE INCOMPLETE</v>
      </c>
      <c r="G29" s="207"/>
      <c r="H29" s="207"/>
      <c r="I29" s="207"/>
      <c r="J29" s="207"/>
      <c r="K29" s="207"/>
      <c r="L29" s="207"/>
      <c r="M29" s="208"/>
    </row>
    <row r="30" spans="1:16" s="56" customFormat="1" ht="27.95" customHeight="1" x14ac:dyDescent="0.2">
      <c r="A30" s="83"/>
      <c r="B30" s="84"/>
      <c r="C30" s="151"/>
      <c r="D30" s="223"/>
      <c r="E30" s="223"/>
      <c r="F30" s="223"/>
      <c r="G30" s="223"/>
      <c r="H30" s="223"/>
      <c r="I30" s="223"/>
      <c r="J30" s="223"/>
      <c r="K30" s="223"/>
      <c r="L30" s="84"/>
      <c r="M30" s="190"/>
    </row>
    <row r="31" spans="1:16" s="56" customFormat="1" ht="27.95" customHeight="1" x14ac:dyDescent="0.2">
      <c r="A31" s="83"/>
      <c r="B31" s="84"/>
      <c r="C31" s="151"/>
      <c r="D31" s="223"/>
      <c r="E31" s="223"/>
      <c r="F31" s="223"/>
      <c r="G31" s="223"/>
      <c r="H31" s="223"/>
      <c r="I31" s="223"/>
      <c r="J31" s="223"/>
      <c r="K31" s="223"/>
      <c r="L31" s="84"/>
      <c r="M31" s="190"/>
    </row>
    <row r="32" spans="1:16" s="56" customFormat="1" ht="27.95" customHeight="1" x14ac:dyDescent="0.2">
      <c r="A32" s="83"/>
      <c r="B32" s="84"/>
      <c r="C32" s="151"/>
      <c r="D32" s="223"/>
      <c r="E32" s="223"/>
      <c r="F32" s="223"/>
      <c r="G32" s="223"/>
      <c r="H32" s="223"/>
      <c r="I32" s="223"/>
      <c r="J32" s="223"/>
      <c r="K32" s="223"/>
      <c r="L32" s="84"/>
      <c r="M32" s="190"/>
    </row>
    <row r="33" spans="1:15" s="56" customFormat="1" ht="27.95" customHeight="1" x14ac:dyDescent="0.2">
      <c r="A33" s="83"/>
      <c r="B33" s="84"/>
      <c r="C33" s="151"/>
      <c r="D33" s="84"/>
      <c r="E33" s="151"/>
      <c r="F33" s="151"/>
      <c r="G33" s="84"/>
      <c r="H33" s="84"/>
      <c r="I33" s="84"/>
      <c r="J33" s="84"/>
      <c r="K33" s="84"/>
      <c r="L33" s="84"/>
      <c r="M33" s="190"/>
    </row>
    <row r="34" spans="1:15" s="56" customFormat="1" ht="27.95" customHeight="1" x14ac:dyDescent="0.2">
      <c r="A34" s="220" t="s">
        <v>21</v>
      </c>
      <c r="B34" s="219"/>
      <c r="C34" s="219"/>
      <c r="D34" s="219"/>
      <c r="E34" s="219"/>
      <c r="F34" s="215"/>
      <c r="G34" s="216"/>
      <c r="H34" s="217"/>
      <c r="I34" s="218"/>
      <c r="J34" s="218"/>
      <c r="K34" s="219" t="s">
        <v>22</v>
      </c>
      <c r="L34" s="219"/>
      <c r="M34" s="190"/>
    </row>
    <row r="35" spans="1:15" s="56" customFormat="1" ht="27.95" customHeight="1" x14ac:dyDescent="0.2">
      <c r="A35" s="83"/>
      <c r="B35" s="84"/>
      <c r="C35" s="151"/>
      <c r="D35" s="84"/>
      <c r="E35" s="151"/>
      <c r="F35" s="151"/>
      <c r="G35" s="84"/>
      <c r="H35" s="84"/>
      <c r="I35" s="84"/>
      <c r="J35" s="84"/>
      <c r="K35" s="84"/>
      <c r="L35" s="84"/>
      <c r="M35" s="190"/>
    </row>
    <row r="36" spans="1:15" s="56" customFormat="1" ht="27.95" customHeight="1" x14ac:dyDescent="0.2">
      <c r="A36" s="220" t="s">
        <v>23</v>
      </c>
      <c r="B36" s="219"/>
      <c r="C36" s="219"/>
      <c r="D36" s="219"/>
      <c r="E36" s="219"/>
      <c r="F36" s="215"/>
      <c r="G36" s="216"/>
      <c r="H36" s="217"/>
      <c r="I36" s="218"/>
      <c r="J36" s="218"/>
      <c r="K36" s="219" t="s">
        <v>22</v>
      </c>
      <c r="L36" s="219"/>
      <c r="M36" s="190"/>
    </row>
    <row r="37" spans="1:15" s="56" customFormat="1" ht="27.95" customHeight="1" x14ac:dyDescent="0.2">
      <c r="A37" s="86"/>
      <c r="B37" s="62"/>
      <c r="C37" s="63"/>
      <c r="D37" s="62"/>
      <c r="E37" s="63"/>
      <c r="F37" s="63"/>
      <c r="G37" s="62"/>
      <c r="H37" s="62"/>
      <c r="I37" s="62"/>
      <c r="J37" s="62"/>
      <c r="K37" s="62"/>
      <c r="L37" s="62"/>
      <c r="M37" s="191"/>
    </row>
    <row r="38" spans="1:15" s="56" customFormat="1" ht="27.95" customHeight="1" x14ac:dyDescent="0.2">
      <c r="A38" s="83"/>
      <c r="B38" s="84"/>
      <c r="C38" s="151"/>
      <c r="D38" s="84"/>
      <c r="E38" s="151"/>
      <c r="F38" s="151"/>
      <c r="G38" s="84"/>
      <c r="H38" s="84"/>
      <c r="I38" s="84"/>
      <c r="J38" s="84"/>
      <c r="K38" s="84"/>
      <c r="L38" s="84"/>
      <c r="M38" s="190"/>
    </row>
    <row r="39" spans="1:15" s="56" customFormat="1" ht="27.95" customHeight="1" thickBot="1" x14ac:dyDescent="0.25">
      <c r="A39" s="221" t="s">
        <v>24</v>
      </c>
      <c r="B39" s="222"/>
      <c r="C39" s="222"/>
      <c r="D39" s="222"/>
      <c r="E39" s="222"/>
      <c r="F39" s="215"/>
      <c r="G39" s="216"/>
      <c r="H39" s="217"/>
      <c r="I39" s="88"/>
      <c r="J39" s="88"/>
      <c r="K39" s="88"/>
      <c r="L39" s="88"/>
      <c r="M39" s="192"/>
    </row>
    <row r="40" spans="1:15" s="56" customFormat="1" ht="27.95" customHeight="1" x14ac:dyDescent="0.2">
      <c r="A40" s="67"/>
      <c r="C40" s="67"/>
      <c r="E40" s="67"/>
      <c r="F40" s="67"/>
      <c r="M40" s="58"/>
    </row>
    <row r="41" spans="1:15" s="56" customFormat="1" ht="27.95" customHeight="1" x14ac:dyDescent="0.2">
      <c r="A41" s="209" t="s">
        <v>25</v>
      </c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</row>
    <row r="42" spans="1:15" s="56" customFormat="1" ht="27.95" customHeight="1" x14ac:dyDescent="0.2">
      <c r="A42" s="210" t="s">
        <v>26</v>
      </c>
      <c r="B42" s="210"/>
      <c r="C42" s="210"/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173"/>
      <c r="O42" s="173"/>
    </row>
    <row r="43" spans="1:15" s="56" customFormat="1" ht="9.9499999999999993" customHeight="1" x14ac:dyDescent="0.2">
      <c r="A43" s="67"/>
      <c r="C43" s="67"/>
      <c r="E43" s="67"/>
      <c r="F43" s="67"/>
      <c r="M43" s="58"/>
    </row>
    <row r="44" spans="1:15" s="56" customFormat="1" ht="9.9499999999999993" customHeight="1" x14ac:dyDescent="0.2">
      <c r="A44" s="67"/>
      <c r="C44" s="67"/>
      <c r="E44" s="67"/>
      <c r="F44" s="67"/>
      <c r="M44" s="58"/>
    </row>
    <row r="45" spans="1:15" s="56" customFormat="1" ht="9.9499999999999993" customHeight="1" x14ac:dyDescent="0.2">
      <c r="A45" s="67"/>
      <c r="C45" s="67"/>
      <c r="E45" s="67"/>
      <c r="F45" s="67"/>
      <c r="M45" s="58"/>
    </row>
    <row r="46" spans="1:15" s="56" customFormat="1" ht="9.9499999999999993" customHeight="1" x14ac:dyDescent="0.2">
      <c r="A46" s="67"/>
      <c r="C46" s="67"/>
      <c r="E46" s="67"/>
      <c r="F46" s="67"/>
      <c r="M46" s="58"/>
    </row>
    <row r="47" spans="1:15" s="56" customFormat="1" ht="9.9499999999999993" customHeight="1" x14ac:dyDescent="0.2">
      <c r="A47" s="67"/>
      <c r="C47" s="67"/>
      <c r="E47" s="67"/>
      <c r="F47" s="67"/>
      <c r="M47" s="58"/>
    </row>
    <row r="48" spans="1:15" s="56" customFormat="1" ht="9.9499999999999993" customHeight="1" x14ac:dyDescent="0.2">
      <c r="A48" s="67"/>
      <c r="C48" s="67"/>
      <c r="E48" s="67"/>
      <c r="F48" s="67"/>
      <c r="M48" s="58"/>
    </row>
    <row r="49" spans="1:13" s="56" customFormat="1" ht="9.9499999999999993" customHeight="1" x14ac:dyDescent="0.2">
      <c r="A49" s="67"/>
      <c r="C49" s="67"/>
      <c r="E49" s="67"/>
      <c r="F49" s="67"/>
      <c r="M49" s="58"/>
    </row>
    <row r="50" spans="1:13" s="56" customFormat="1" ht="9.9499999999999993" customHeight="1" x14ac:dyDescent="0.2">
      <c r="A50" s="67"/>
      <c r="C50" s="67"/>
      <c r="E50" s="67"/>
      <c r="F50" s="67"/>
      <c r="M50" s="58"/>
    </row>
    <row r="51" spans="1:13" s="56" customFormat="1" ht="9.9499999999999993" customHeight="1" x14ac:dyDescent="0.2">
      <c r="A51" s="67"/>
      <c r="C51" s="67"/>
      <c r="E51" s="67"/>
      <c r="F51" s="67"/>
      <c r="M51" s="58"/>
    </row>
    <row r="52" spans="1:13" s="56" customFormat="1" ht="9.9499999999999993" customHeight="1" x14ac:dyDescent="0.2">
      <c r="A52" s="67"/>
      <c r="C52" s="67"/>
      <c r="E52" s="67"/>
      <c r="F52" s="67"/>
      <c r="M52" s="58"/>
    </row>
    <row r="53" spans="1:13" s="56" customFormat="1" ht="9.9499999999999993" customHeight="1" x14ac:dyDescent="0.2">
      <c r="A53" s="67"/>
      <c r="C53" s="67"/>
      <c r="E53" s="67"/>
      <c r="F53" s="67"/>
      <c r="M53" s="58"/>
    </row>
    <row r="54" spans="1:13" s="56" customFormat="1" ht="9.9499999999999993" customHeight="1" x14ac:dyDescent="0.2">
      <c r="A54" s="67"/>
      <c r="C54" s="67"/>
      <c r="E54" s="67"/>
      <c r="F54" s="67"/>
      <c r="M54" s="58"/>
    </row>
    <row r="55" spans="1:13" ht="9.9499999999999993" customHeight="1" x14ac:dyDescent="0.2"/>
    <row r="56" spans="1:13" ht="9.9499999999999993" customHeight="1" x14ac:dyDescent="0.2"/>
    <row r="57" spans="1:13" ht="9.9499999999999993" customHeight="1" x14ac:dyDescent="0.2"/>
    <row r="58" spans="1:13" ht="9.9499999999999993" customHeight="1" x14ac:dyDescent="0.2"/>
    <row r="59" spans="1:13" ht="9.9499999999999993" customHeight="1" x14ac:dyDescent="0.2"/>
    <row r="60" spans="1:13" ht="9.9499999999999993" customHeight="1" x14ac:dyDescent="0.2"/>
    <row r="61" spans="1:13" ht="9.9499999999999993" customHeight="1" x14ac:dyDescent="0.2"/>
    <row r="62" spans="1:13" ht="9.9499999999999993" customHeight="1" x14ac:dyDescent="0.2"/>
    <row r="63" spans="1:13" ht="9.9499999999999993" customHeight="1" x14ac:dyDescent="0.2"/>
    <row r="64" spans="1:13" ht="9.9499999999999993" customHeight="1" x14ac:dyDescent="0.2"/>
    <row r="65" ht="9.9499999999999993" customHeight="1" x14ac:dyDescent="0.2"/>
    <row r="66" ht="9.9499999999999993" customHeight="1" x14ac:dyDescent="0.2"/>
    <row r="67" ht="9.9499999999999993" customHeight="1" x14ac:dyDescent="0.2"/>
    <row r="68" ht="9.9499999999999993" customHeight="1" x14ac:dyDescent="0.2"/>
    <row r="69" ht="9.9499999999999993" customHeight="1" x14ac:dyDescent="0.2"/>
    <row r="70" ht="9.9499999999999993" customHeight="1" x14ac:dyDescent="0.2"/>
    <row r="71" ht="9.9499999999999993" customHeight="1" x14ac:dyDescent="0.2"/>
    <row r="72" ht="9.9499999999999993" customHeight="1" x14ac:dyDescent="0.2"/>
    <row r="73" ht="9.9499999999999993" customHeight="1" x14ac:dyDescent="0.2"/>
    <row r="74" ht="9.9499999999999993" customHeight="1" x14ac:dyDescent="0.2"/>
    <row r="75" ht="9.9499999999999993" customHeight="1" x14ac:dyDescent="0.2"/>
    <row r="76" ht="9.9499999999999993" customHeight="1" x14ac:dyDescent="0.2"/>
    <row r="77" ht="9.9499999999999993" customHeight="1" x14ac:dyDescent="0.2"/>
    <row r="78" ht="9.9499999999999993" customHeight="1" x14ac:dyDescent="0.2"/>
    <row r="79" ht="9.9499999999999993" customHeight="1" x14ac:dyDescent="0.2"/>
    <row r="80" ht="9.9499999999999993" customHeight="1" x14ac:dyDescent="0.2"/>
    <row r="81" ht="9.9499999999999993" customHeight="1" x14ac:dyDescent="0.2"/>
    <row r="82" ht="9.9499999999999993" customHeight="1" x14ac:dyDescent="0.2"/>
    <row r="83" ht="9.9499999999999993" customHeight="1" x14ac:dyDescent="0.2"/>
    <row r="84" ht="9.9499999999999993" customHeight="1" x14ac:dyDescent="0.2"/>
    <row r="85" ht="9.9499999999999993" customHeight="1" x14ac:dyDescent="0.2"/>
    <row r="86" ht="9.9499999999999993" customHeight="1" x14ac:dyDescent="0.2"/>
    <row r="87" ht="9.9499999999999993" customHeight="1" x14ac:dyDescent="0.2"/>
    <row r="88" ht="9.9499999999999993" customHeight="1" x14ac:dyDescent="0.2"/>
    <row r="89" ht="9.9499999999999993" customHeight="1" x14ac:dyDescent="0.2"/>
    <row r="90" ht="9.9499999999999993" customHeight="1" x14ac:dyDescent="0.2"/>
    <row r="91" ht="9.9499999999999993" customHeight="1" x14ac:dyDescent="0.2"/>
    <row r="92" ht="9.9499999999999993" customHeight="1" x14ac:dyDescent="0.2"/>
    <row r="93" ht="9.9499999999999993" customHeight="1" x14ac:dyDescent="0.2"/>
    <row r="94" ht="9.9499999999999993" customHeight="1" x14ac:dyDescent="0.2"/>
    <row r="95" ht="9.9499999999999993" customHeight="1" x14ac:dyDescent="0.2"/>
    <row r="96" ht="9.9499999999999993" customHeight="1" x14ac:dyDescent="0.2"/>
    <row r="97" ht="9.9499999999999993" customHeight="1" x14ac:dyDescent="0.2"/>
    <row r="98" ht="9.9499999999999993" customHeight="1" x14ac:dyDescent="0.2"/>
    <row r="99" ht="9.9499999999999993" customHeight="1" x14ac:dyDescent="0.2"/>
    <row r="100" ht="9.9499999999999993" customHeight="1" x14ac:dyDescent="0.2"/>
    <row r="101" ht="9.9499999999999993" customHeight="1" x14ac:dyDescent="0.2"/>
    <row r="102" ht="9.9499999999999993" customHeight="1" x14ac:dyDescent="0.2"/>
    <row r="103" ht="9.9499999999999993" customHeight="1" x14ac:dyDescent="0.2"/>
    <row r="104" ht="9.9499999999999993" customHeight="1" x14ac:dyDescent="0.2"/>
    <row r="105" ht="9.9499999999999993" customHeight="1" x14ac:dyDescent="0.2"/>
    <row r="106" ht="9.9499999999999993" customHeight="1" x14ac:dyDescent="0.2"/>
    <row r="107" ht="9.9499999999999993" customHeight="1" x14ac:dyDescent="0.2"/>
    <row r="108" ht="9.9499999999999993" customHeight="1" x14ac:dyDescent="0.2"/>
    <row r="109" ht="9.9499999999999993" customHeight="1" x14ac:dyDescent="0.2"/>
    <row r="110" ht="9.9499999999999993" customHeight="1" x14ac:dyDescent="0.2"/>
    <row r="111" ht="9.9499999999999993" customHeight="1" x14ac:dyDescent="0.2"/>
    <row r="112" ht="9.9499999999999993" customHeight="1" x14ac:dyDescent="0.2"/>
    <row r="113" ht="9.9499999999999993" customHeight="1" x14ac:dyDescent="0.2"/>
    <row r="114" ht="9.9499999999999993" customHeight="1" x14ac:dyDescent="0.2"/>
    <row r="115" ht="9.9499999999999993" customHeight="1" x14ac:dyDescent="0.2"/>
    <row r="116" ht="9.9499999999999993" customHeight="1" x14ac:dyDescent="0.2"/>
    <row r="117" ht="9.9499999999999993" customHeight="1" x14ac:dyDescent="0.2"/>
    <row r="118" ht="9.9499999999999993" customHeight="1" x14ac:dyDescent="0.2"/>
    <row r="119" ht="9.9499999999999993" customHeight="1" x14ac:dyDescent="0.2"/>
    <row r="120" ht="9.9499999999999993" customHeight="1" x14ac:dyDescent="0.2"/>
    <row r="121" ht="9.9499999999999993" customHeight="1" x14ac:dyDescent="0.2"/>
    <row r="122" ht="9.9499999999999993" customHeight="1" x14ac:dyDescent="0.2"/>
    <row r="123" ht="9.9499999999999993" customHeight="1" x14ac:dyDescent="0.2"/>
    <row r="124" ht="9.9499999999999993" customHeight="1" x14ac:dyDescent="0.2"/>
    <row r="125" ht="9.9499999999999993" customHeight="1" x14ac:dyDescent="0.2"/>
    <row r="126" ht="9.9499999999999993" customHeight="1" x14ac:dyDescent="0.2"/>
    <row r="127" ht="9.9499999999999993" customHeight="1" x14ac:dyDescent="0.2"/>
    <row r="128" ht="9.9499999999999993" customHeight="1" x14ac:dyDescent="0.2"/>
    <row r="129" ht="9.9499999999999993" customHeight="1" x14ac:dyDescent="0.2"/>
    <row r="130" ht="9.9499999999999993" customHeight="1" x14ac:dyDescent="0.2"/>
    <row r="131" ht="9.9499999999999993" customHeight="1" x14ac:dyDescent="0.2"/>
    <row r="132" ht="9.9499999999999993" customHeight="1" x14ac:dyDescent="0.2"/>
    <row r="133" ht="9.9499999999999993" customHeight="1" x14ac:dyDescent="0.2"/>
    <row r="134" ht="9.9499999999999993" customHeight="1" x14ac:dyDescent="0.2"/>
    <row r="135" ht="9.9499999999999993" customHeight="1" x14ac:dyDescent="0.2"/>
    <row r="136" ht="9.9499999999999993" customHeight="1" x14ac:dyDescent="0.2"/>
    <row r="137" ht="9.9499999999999993" customHeight="1" x14ac:dyDescent="0.2"/>
    <row r="138" ht="9.9499999999999993" customHeight="1" x14ac:dyDescent="0.2"/>
    <row r="139" ht="9.9499999999999993" customHeight="1" x14ac:dyDescent="0.2"/>
    <row r="140" ht="9.9499999999999993" customHeight="1" x14ac:dyDescent="0.2"/>
    <row r="141" ht="9.9499999999999993" customHeight="1" x14ac:dyDescent="0.2"/>
    <row r="142" ht="9.9499999999999993" customHeight="1" x14ac:dyDescent="0.2"/>
    <row r="143" ht="9.9499999999999993" customHeight="1" x14ac:dyDescent="0.2"/>
    <row r="144" ht="9.9499999999999993" customHeight="1" x14ac:dyDescent="0.2"/>
    <row r="145" ht="9.9499999999999993" customHeight="1" x14ac:dyDescent="0.2"/>
    <row r="146" ht="9.9499999999999993" customHeight="1" x14ac:dyDescent="0.2"/>
    <row r="147" ht="9.9499999999999993" customHeight="1" x14ac:dyDescent="0.2"/>
    <row r="148" ht="9.9499999999999993" customHeight="1" x14ac:dyDescent="0.2"/>
    <row r="149" ht="9.9499999999999993" customHeight="1" x14ac:dyDescent="0.2"/>
    <row r="150" ht="9.9499999999999993" customHeight="1" x14ac:dyDescent="0.2"/>
    <row r="151" ht="9.9499999999999993" customHeight="1" x14ac:dyDescent="0.2"/>
    <row r="152" ht="9.9499999999999993" customHeight="1" x14ac:dyDescent="0.2"/>
    <row r="153" ht="9.9499999999999993" customHeight="1" x14ac:dyDescent="0.2"/>
    <row r="154" ht="9.9499999999999993" customHeight="1" x14ac:dyDescent="0.2"/>
    <row r="155" ht="9.9499999999999993" customHeight="1" x14ac:dyDescent="0.2"/>
    <row r="156" ht="9.9499999999999993" customHeight="1" x14ac:dyDescent="0.2"/>
    <row r="157" ht="9.9499999999999993" customHeight="1" x14ac:dyDescent="0.2"/>
    <row r="158" ht="9.9499999999999993" customHeight="1" x14ac:dyDescent="0.2"/>
    <row r="159" ht="9.9499999999999993" customHeight="1" x14ac:dyDescent="0.2"/>
    <row r="160" ht="9.9499999999999993" customHeight="1" x14ac:dyDescent="0.2"/>
    <row r="161" ht="9.9499999999999993" customHeight="1" x14ac:dyDescent="0.2"/>
    <row r="162" ht="9.9499999999999993" customHeight="1" x14ac:dyDescent="0.2"/>
    <row r="163" ht="9.9499999999999993" customHeight="1" x14ac:dyDescent="0.2"/>
    <row r="164" ht="9.9499999999999993" customHeight="1" x14ac:dyDescent="0.2"/>
    <row r="165" ht="9.9499999999999993" customHeight="1" x14ac:dyDescent="0.2"/>
    <row r="166" ht="9.9499999999999993" customHeight="1" x14ac:dyDescent="0.2"/>
    <row r="167" ht="9.9499999999999993" customHeight="1" x14ac:dyDescent="0.2"/>
    <row r="168" ht="9.9499999999999993" customHeight="1" x14ac:dyDescent="0.2"/>
    <row r="169" ht="9.9499999999999993" customHeight="1" x14ac:dyDescent="0.2"/>
    <row r="170" ht="9.9499999999999993" customHeight="1" x14ac:dyDescent="0.2"/>
    <row r="171" ht="9.9499999999999993" customHeight="1" x14ac:dyDescent="0.2"/>
    <row r="172" ht="9.9499999999999993" customHeight="1" x14ac:dyDescent="0.2"/>
    <row r="173" ht="9.9499999999999993" customHeight="1" x14ac:dyDescent="0.2"/>
    <row r="174" ht="9.9499999999999993" customHeight="1" x14ac:dyDescent="0.2"/>
    <row r="175" ht="9.9499999999999993" customHeight="1" x14ac:dyDescent="0.2"/>
    <row r="176" ht="9.9499999999999993" customHeight="1" x14ac:dyDescent="0.2"/>
    <row r="177" ht="9.9499999999999993" customHeight="1" x14ac:dyDescent="0.2"/>
    <row r="178" ht="9.9499999999999993" customHeight="1" x14ac:dyDescent="0.2"/>
    <row r="179" ht="9.9499999999999993" customHeight="1" x14ac:dyDescent="0.2"/>
    <row r="180" ht="9.9499999999999993" customHeight="1" x14ac:dyDescent="0.2"/>
    <row r="181" ht="9.9499999999999993" customHeight="1" x14ac:dyDescent="0.2"/>
    <row r="182" ht="9.9499999999999993" customHeight="1" x14ac:dyDescent="0.2"/>
    <row r="183" ht="9.9499999999999993" customHeight="1" x14ac:dyDescent="0.2"/>
    <row r="184" ht="9.9499999999999993" customHeight="1" x14ac:dyDescent="0.2"/>
    <row r="185" ht="9.9499999999999993" customHeight="1" x14ac:dyDescent="0.2"/>
    <row r="186" ht="9.9499999999999993" customHeight="1" x14ac:dyDescent="0.2"/>
    <row r="187" ht="9.9499999999999993" customHeight="1" x14ac:dyDescent="0.2"/>
    <row r="188" ht="9.9499999999999993" customHeight="1" x14ac:dyDescent="0.2"/>
    <row r="189" ht="9.9499999999999993" customHeight="1" x14ac:dyDescent="0.2"/>
    <row r="190" ht="9.9499999999999993" customHeight="1" x14ac:dyDescent="0.2"/>
    <row r="191" ht="9.9499999999999993" customHeight="1" x14ac:dyDescent="0.2"/>
    <row r="192" ht="9.9499999999999993" customHeight="1" x14ac:dyDescent="0.2"/>
    <row r="193" ht="9.9499999999999993" customHeight="1" x14ac:dyDescent="0.2"/>
    <row r="194" ht="9.9499999999999993" customHeight="1" x14ac:dyDescent="0.2"/>
    <row r="195" ht="9.9499999999999993" customHeight="1" x14ac:dyDescent="0.2"/>
    <row r="196" ht="9.9499999999999993" customHeight="1" x14ac:dyDescent="0.2"/>
    <row r="197" ht="9.9499999999999993" customHeight="1" x14ac:dyDescent="0.2"/>
    <row r="198" ht="9.9499999999999993" customHeight="1" x14ac:dyDescent="0.2"/>
    <row r="199" ht="9.9499999999999993" customHeight="1" x14ac:dyDescent="0.2"/>
    <row r="200" ht="9.9499999999999993" customHeight="1" x14ac:dyDescent="0.2"/>
    <row r="201" ht="9.9499999999999993" customHeight="1" x14ac:dyDescent="0.2"/>
    <row r="202" ht="9.9499999999999993" customHeight="1" x14ac:dyDescent="0.2"/>
    <row r="203" ht="9.9499999999999993" customHeight="1" x14ac:dyDescent="0.2"/>
    <row r="204" ht="9.9499999999999993" customHeight="1" x14ac:dyDescent="0.2"/>
    <row r="205" ht="9.9499999999999993" customHeight="1" x14ac:dyDescent="0.2"/>
    <row r="206" ht="9.9499999999999993" customHeight="1" x14ac:dyDescent="0.2"/>
    <row r="207" ht="9.9499999999999993" customHeight="1" x14ac:dyDescent="0.2"/>
    <row r="208" ht="9.9499999999999993" customHeight="1" x14ac:dyDescent="0.2"/>
    <row r="209" ht="9.9499999999999993" customHeight="1" x14ac:dyDescent="0.2"/>
    <row r="210" ht="9.9499999999999993" customHeight="1" x14ac:dyDescent="0.2"/>
    <row r="211" ht="9.9499999999999993" customHeight="1" x14ac:dyDescent="0.2"/>
    <row r="212" ht="9.9499999999999993" customHeight="1" x14ac:dyDescent="0.2"/>
    <row r="213" ht="9.9499999999999993" customHeight="1" x14ac:dyDescent="0.2"/>
    <row r="214" ht="9.9499999999999993" customHeight="1" x14ac:dyDescent="0.2"/>
    <row r="215" ht="9.9499999999999993" customHeight="1" x14ac:dyDescent="0.2"/>
    <row r="216" ht="9.9499999999999993" customHeight="1" x14ac:dyDescent="0.2"/>
    <row r="217" ht="9.9499999999999993" customHeight="1" x14ac:dyDescent="0.2"/>
    <row r="218" ht="9.9499999999999993" customHeight="1" x14ac:dyDescent="0.2"/>
    <row r="219" ht="9.9499999999999993" customHeight="1" x14ac:dyDescent="0.2"/>
    <row r="220" ht="9.9499999999999993" customHeight="1" x14ac:dyDescent="0.2"/>
    <row r="221" ht="9.9499999999999993" customHeight="1" x14ac:dyDescent="0.2"/>
    <row r="222" ht="9.9499999999999993" customHeight="1" x14ac:dyDescent="0.2"/>
    <row r="223" ht="9.9499999999999993" customHeight="1" x14ac:dyDescent="0.2"/>
    <row r="224" ht="9.9499999999999993" customHeight="1" x14ac:dyDescent="0.2"/>
    <row r="225" ht="9.9499999999999993" customHeight="1" x14ac:dyDescent="0.2"/>
    <row r="226" ht="9.9499999999999993" customHeight="1" x14ac:dyDescent="0.2"/>
    <row r="227" ht="9.9499999999999993" customHeight="1" x14ac:dyDescent="0.2"/>
    <row r="228" ht="9.9499999999999993" customHeight="1" x14ac:dyDescent="0.2"/>
    <row r="229" ht="9.9499999999999993" customHeight="1" x14ac:dyDescent="0.2"/>
    <row r="230" ht="9.9499999999999993" customHeight="1" x14ac:dyDescent="0.2"/>
    <row r="231" ht="9.9499999999999993" customHeight="1" x14ac:dyDescent="0.2"/>
    <row r="232" ht="9.9499999999999993" customHeight="1" x14ac:dyDescent="0.2"/>
    <row r="233" ht="9.9499999999999993" customHeight="1" x14ac:dyDescent="0.2"/>
    <row r="234" ht="9.9499999999999993" customHeight="1" x14ac:dyDescent="0.2"/>
    <row r="235" ht="9.9499999999999993" customHeight="1" x14ac:dyDescent="0.2"/>
    <row r="236" ht="9.9499999999999993" customHeight="1" x14ac:dyDescent="0.2"/>
    <row r="237" ht="9.9499999999999993" customHeight="1" x14ac:dyDescent="0.2"/>
    <row r="238" ht="9.9499999999999993" customHeight="1" x14ac:dyDescent="0.2"/>
    <row r="239" ht="9.9499999999999993" customHeight="1" x14ac:dyDescent="0.2"/>
    <row r="240" ht="9.9499999999999993" customHeight="1" x14ac:dyDescent="0.2"/>
    <row r="241" ht="9.9499999999999993" customHeight="1" x14ac:dyDescent="0.2"/>
    <row r="242" ht="9.9499999999999993" customHeight="1" x14ac:dyDescent="0.2"/>
    <row r="243" ht="9.9499999999999993" customHeight="1" x14ac:dyDescent="0.2"/>
    <row r="244" ht="9.9499999999999993" customHeight="1" x14ac:dyDescent="0.2"/>
    <row r="245" ht="9.9499999999999993" customHeight="1" x14ac:dyDescent="0.2"/>
    <row r="246" ht="9.9499999999999993" customHeight="1" x14ac:dyDescent="0.2"/>
    <row r="247" ht="9.9499999999999993" customHeight="1" x14ac:dyDescent="0.2"/>
    <row r="248" ht="9.9499999999999993" customHeight="1" x14ac:dyDescent="0.2"/>
    <row r="249" ht="9.9499999999999993" customHeight="1" x14ac:dyDescent="0.2"/>
    <row r="250" ht="9.9499999999999993" customHeight="1" x14ac:dyDescent="0.2"/>
    <row r="251" ht="9.9499999999999993" customHeight="1" x14ac:dyDescent="0.2"/>
    <row r="252" ht="9.9499999999999993" customHeight="1" x14ac:dyDescent="0.2"/>
    <row r="253" ht="9.9499999999999993" customHeight="1" x14ac:dyDescent="0.2"/>
    <row r="254" ht="9.9499999999999993" customHeight="1" x14ac:dyDescent="0.2"/>
    <row r="255" ht="9.9499999999999993" customHeight="1" x14ac:dyDescent="0.2"/>
    <row r="256" ht="9.9499999999999993" customHeight="1" x14ac:dyDescent="0.2"/>
    <row r="257" ht="9.9499999999999993" customHeight="1" x14ac:dyDescent="0.2"/>
    <row r="258" ht="9.9499999999999993" customHeight="1" x14ac:dyDescent="0.2"/>
    <row r="259" ht="9.9499999999999993" customHeight="1" x14ac:dyDescent="0.2"/>
    <row r="260" ht="9.9499999999999993" customHeight="1" x14ac:dyDescent="0.2"/>
    <row r="261" ht="9.9499999999999993" customHeight="1" x14ac:dyDescent="0.2"/>
    <row r="262" ht="9.9499999999999993" customHeight="1" x14ac:dyDescent="0.2"/>
    <row r="263" ht="9.9499999999999993" customHeight="1" x14ac:dyDescent="0.2"/>
    <row r="264" ht="9.9499999999999993" customHeight="1" x14ac:dyDescent="0.2"/>
    <row r="265" ht="9.9499999999999993" customHeight="1" x14ac:dyDescent="0.2"/>
    <row r="266" ht="9.9499999999999993" customHeight="1" x14ac:dyDescent="0.2"/>
    <row r="267" ht="9.9499999999999993" customHeight="1" x14ac:dyDescent="0.2"/>
    <row r="268" ht="9.9499999999999993" customHeight="1" x14ac:dyDescent="0.2"/>
    <row r="269" ht="9.9499999999999993" customHeight="1" x14ac:dyDescent="0.2"/>
    <row r="270" ht="9.9499999999999993" customHeight="1" x14ac:dyDescent="0.2"/>
    <row r="271" ht="9.9499999999999993" customHeight="1" x14ac:dyDescent="0.2"/>
    <row r="272" ht="9.9499999999999993" customHeight="1" x14ac:dyDescent="0.2"/>
    <row r="273" ht="9.9499999999999993" customHeight="1" x14ac:dyDescent="0.2"/>
    <row r="274" ht="9.9499999999999993" customHeight="1" x14ac:dyDescent="0.2"/>
    <row r="275" ht="9.9499999999999993" customHeight="1" x14ac:dyDescent="0.2"/>
    <row r="276" ht="9.9499999999999993" customHeight="1" x14ac:dyDescent="0.2"/>
    <row r="277" ht="9.9499999999999993" customHeight="1" x14ac:dyDescent="0.2"/>
    <row r="278" ht="9.9499999999999993" customHeight="1" x14ac:dyDescent="0.2"/>
    <row r="279" ht="9.9499999999999993" customHeight="1" x14ac:dyDescent="0.2"/>
    <row r="280" ht="9.9499999999999993" customHeight="1" x14ac:dyDescent="0.2"/>
    <row r="281" ht="9.9499999999999993" customHeight="1" x14ac:dyDescent="0.2"/>
    <row r="282" ht="9.9499999999999993" customHeight="1" x14ac:dyDescent="0.2"/>
    <row r="283" ht="9.9499999999999993" customHeight="1" x14ac:dyDescent="0.2"/>
    <row r="284" ht="9.9499999999999993" customHeight="1" x14ac:dyDescent="0.2"/>
    <row r="285" ht="9.9499999999999993" customHeight="1" x14ac:dyDescent="0.2"/>
    <row r="286" ht="9.9499999999999993" customHeight="1" x14ac:dyDescent="0.2"/>
    <row r="287" ht="9.9499999999999993" customHeight="1" x14ac:dyDescent="0.2"/>
    <row r="288" ht="9.9499999999999993" customHeight="1" x14ac:dyDescent="0.2"/>
    <row r="289" ht="9.9499999999999993" customHeight="1" x14ac:dyDescent="0.2"/>
    <row r="290" ht="9.9499999999999993" customHeight="1" x14ac:dyDescent="0.2"/>
    <row r="291" ht="9.9499999999999993" customHeight="1" x14ac:dyDescent="0.2"/>
    <row r="292" ht="9.9499999999999993" customHeight="1" x14ac:dyDescent="0.2"/>
    <row r="293" ht="9.9499999999999993" customHeight="1" x14ac:dyDescent="0.2"/>
    <row r="294" ht="9.9499999999999993" customHeight="1" x14ac:dyDescent="0.2"/>
    <row r="295" ht="9.9499999999999993" customHeight="1" x14ac:dyDescent="0.2"/>
    <row r="296" ht="9.9499999999999993" customHeight="1" x14ac:dyDescent="0.2"/>
    <row r="297" ht="9.9499999999999993" customHeight="1" x14ac:dyDescent="0.2"/>
    <row r="298" ht="9.9499999999999993" customHeight="1" x14ac:dyDescent="0.2"/>
    <row r="299" ht="9.9499999999999993" customHeight="1" x14ac:dyDescent="0.2"/>
    <row r="300" ht="9.9499999999999993" customHeight="1" x14ac:dyDescent="0.2"/>
    <row r="301" ht="9.9499999999999993" customHeight="1" x14ac:dyDescent="0.2"/>
    <row r="302" ht="9.9499999999999993" customHeight="1" x14ac:dyDescent="0.2"/>
    <row r="303" ht="9.9499999999999993" customHeight="1" x14ac:dyDescent="0.2"/>
    <row r="304" ht="9.9499999999999993" customHeight="1" x14ac:dyDescent="0.2"/>
    <row r="305" ht="9.9499999999999993" customHeight="1" x14ac:dyDescent="0.2"/>
    <row r="306" ht="9.9499999999999993" customHeight="1" x14ac:dyDescent="0.2"/>
    <row r="307" ht="9.9499999999999993" customHeight="1" x14ac:dyDescent="0.2"/>
    <row r="308" ht="9.9499999999999993" customHeight="1" x14ac:dyDescent="0.2"/>
    <row r="309" ht="9.9499999999999993" customHeight="1" x14ac:dyDescent="0.2"/>
    <row r="310" ht="9.9499999999999993" customHeight="1" x14ac:dyDescent="0.2"/>
    <row r="311" ht="9.9499999999999993" customHeight="1" x14ac:dyDescent="0.2"/>
    <row r="312" ht="9.9499999999999993" customHeight="1" x14ac:dyDescent="0.2"/>
    <row r="313" ht="9.9499999999999993" customHeight="1" x14ac:dyDescent="0.2"/>
    <row r="314" ht="9.9499999999999993" customHeight="1" x14ac:dyDescent="0.2"/>
    <row r="315" ht="9.9499999999999993" customHeight="1" x14ac:dyDescent="0.2"/>
    <row r="316" ht="9.9499999999999993" customHeight="1" x14ac:dyDescent="0.2"/>
    <row r="317" ht="9.9499999999999993" customHeight="1" x14ac:dyDescent="0.2"/>
    <row r="318" ht="9.9499999999999993" customHeight="1" x14ac:dyDescent="0.2"/>
    <row r="319" ht="9.9499999999999993" customHeight="1" x14ac:dyDescent="0.2"/>
  </sheetData>
  <sheetProtection selectLockedCells="1"/>
  <mergeCells count="25">
    <mergeCell ref="A25:F25"/>
    <mergeCell ref="G25:I25"/>
    <mergeCell ref="J25:M25"/>
    <mergeCell ref="J7:M7"/>
    <mergeCell ref="F9:G9"/>
    <mergeCell ref="F17:G17"/>
    <mergeCell ref="D2:M3"/>
    <mergeCell ref="D4:M5"/>
    <mergeCell ref="A42:M42"/>
    <mergeCell ref="A41:M41"/>
    <mergeCell ref="A34:E34"/>
    <mergeCell ref="F34:H34"/>
    <mergeCell ref="I34:J34"/>
    <mergeCell ref="K34:L34"/>
    <mergeCell ref="B27:E27"/>
    <mergeCell ref="H27:L27"/>
    <mergeCell ref="A29:B29"/>
    <mergeCell ref="F29:M29"/>
    <mergeCell ref="D30:K32"/>
    <mergeCell ref="A36:E36"/>
    <mergeCell ref="F36:H36"/>
    <mergeCell ref="I36:J36"/>
    <mergeCell ref="K36:L36"/>
    <mergeCell ref="A39:E39"/>
    <mergeCell ref="F39:H39"/>
  </mergeCells>
  <conditionalFormatting sqref="J20:J22">
    <cfRule type="containsBlanks" dxfId="33" priority="23">
      <formula>LEN(TRIM(J20))=0</formula>
    </cfRule>
  </conditionalFormatting>
  <conditionalFormatting sqref="F7">
    <cfRule type="containsBlanks" dxfId="32" priority="42">
      <formula>LEN(TRIM(F7))=0</formula>
    </cfRule>
  </conditionalFormatting>
  <conditionalFormatting sqref="H20:H22">
    <cfRule type="containsBlanks" dxfId="31" priority="24">
      <formula>LEN(TRIM(H20))=0</formula>
    </cfRule>
  </conditionalFormatting>
  <conditionalFormatting sqref="L9">
    <cfRule type="containsBlanks" dxfId="30" priority="41">
      <formula>LEN(TRIM(L9))=0</formula>
    </cfRule>
  </conditionalFormatting>
  <conditionalFormatting sqref="J7:M7">
    <cfRule type="containsBlanks" dxfId="29" priority="40">
      <formula>LEN(TRIM(J7))=0</formula>
    </cfRule>
  </conditionalFormatting>
  <conditionalFormatting sqref="F9:G9">
    <cfRule type="containsBlanks" dxfId="28" priority="39">
      <formula>LEN(TRIM(F9))=0</formula>
    </cfRule>
  </conditionalFormatting>
  <conditionalFormatting sqref="F17:G17">
    <cfRule type="containsBlanks" dxfId="27" priority="38">
      <formula>LEN(TRIM(F17))=0</formula>
    </cfRule>
  </conditionalFormatting>
  <conditionalFormatting sqref="L17">
    <cfRule type="containsBlanks" dxfId="26" priority="37">
      <formula>LEN(TRIM(L17))=0</formula>
    </cfRule>
  </conditionalFormatting>
  <conditionalFormatting sqref="F11">
    <cfRule type="containsBlanks" dxfId="25" priority="36">
      <formula>LEN(TRIM(F11))=0</formula>
    </cfRule>
  </conditionalFormatting>
  <conditionalFormatting sqref="F12:F14">
    <cfRule type="containsBlanks" dxfId="24" priority="35">
      <formula>LEN(TRIM(F12))=0</formula>
    </cfRule>
  </conditionalFormatting>
  <conditionalFormatting sqref="H11">
    <cfRule type="containsBlanks" dxfId="23" priority="34">
      <formula>LEN(TRIM(H11))=0</formula>
    </cfRule>
  </conditionalFormatting>
  <conditionalFormatting sqref="I11">
    <cfRule type="containsBlanks" dxfId="22" priority="33">
      <formula>LEN(TRIM(I11))=0</formula>
    </cfRule>
  </conditionalFormatting>
  <conditionalFormatting sqref="J11">
    <cfRule type="containsBlanks" dxfId="21" priority="32">
      <formula>LEN(TRIM(J11))=0</formula>
    </cfRule>
  </conditionalFormatting>
  <conditionalFormatting sqref="H12:H14">
    <cfRule type="containsBlanks" dxfId="20" priority="31">
      <formula>LEN(TRIM(H12))=0</formula>
    </cfRule>
  </conditionalFormatting>
  <conditionalFormatting sqref="I12:I14">
    <cfRule type="containsBlanks" dxfId="19" priority="30">
      <formula>LEN(TRIM(I12))=0</formula>
    </cfRule>
  </conditionalFormatting>
  <conditionalFormatting sqref="J12:J14">
    <cfRule type="containsBlanks" dxfId="18" priority="29">
      <formula>LEN(TRIM(J12))=0</formula>
    </cfRule>
  </conditionalFormatting>
  <conditionalFormatting sqref="F19">
    <cfRule type="containsBlanks" dxfId="17" priority="28">
      <formula>LEN(TRIM(F19))=0</formula>
    </cfRule>
  </conditionalFormatting>
  <conditionalFormatting sqref="F20:F22">
    <cfRule type="containsBlanks" dxfId="16" priority="27">
      <formula>LEN(TRIM(F20))=0</formula>
    </cfRule>
  </conditionalFormatting>
  <conditionalFormatting sqref="H19">
    <cfRule type="containsBlanks" dxfId="15" priority="26">
      <formula>LEN(TRIM(H19))=0</formula>
    </cfRule>
  </conditionalFormatting>
  <conditionalFormatting sqref="J19">
    <cfRule type="containsBlanks" dxfId="14" priority="25">
      <formula>LEN(TRIM(J19))=0</formula>
    </cfRule>
  </conditionalFormatting>
  <conditionalFormatting sqref="M15">
    <cfRule type="containsErrors" dxfId="13" priority="15">
      <formula>ISERROR(M15)</formula>
    </cfRule>
  </conditionalFormatting>
  <conditionalFormatting sqref="M23">
    <cfRule type="containsErrors" dxfId="12" priority="14">
      <formula>ISERROR(M23)</formula>
    </cfRule>
  </conditionalFormatting>
  <conditionalFormatting sqref="F29:M29">
    <cfRule type="expression" dxfId="11" priority="8">
      <formula>$E$29=FALSE</formula>
    </cfRule>
  </conditionalFormatting>
  <conditionalFormatting sqref="F39:H39">
    <cfRule type="containsBlanks" dxfId="10" priority="5">
      <formula>LEN(TRIM(F39))=0</formula>
    </cfRule>
  </conditionalFormatting>
  <conditionalFormatting sqref="F34:H34">
    <cfRule type="containsBlanks" dxfId="9" priority="7">
      <formula>LEN(TRIM(F34))=0</formula>
    </cfRule>
  </conditionalFormatting>
  <conditionalFormatting sqref="F36:H36">
    <cfRule type="containsBlanks" dxfId="8" priority="6">
      <formula>LEN(TRIM(F36))=0</formula>
    </cfRule>
  </conditionalFormatting>
  <conditionalFormatting sqref="M27">
    <cfRule type="notContainsBlanks" dxfId="7" priority="1">
      <formula>LEN(TRIM(M27))&gt;0</formula>
    </cfRule>
  </conditionalFormatting>
  <conditionalFormatting sqref="F27">
    <cfRule type="notContainsBlanks" dxfId="6" priority="3">
      <formula>LEN(TRIM(F27))&gt;0</formula>
    </cfRule>
  </conditionalFormatting>
  <conditionalFormatting sqref="H27:L27">
    <cfRule type="notContainsBlanks" dxfId="5" priority="2">
      <formula>LEN(TRIM(H27))&gt;0</formula>
    </cfRule>
  </conditionalFormatting>
  <conditionalFormatting sqref="B27:E27">
    <cfRule type="notContainsBlanks" dxfId="4" priority="4">
      <formula>LEN(TRIM(B27))&gt;0</formula>
    </cfRule>
  </conditionalFormatting>
  <dataValidations count="3">
    <dataValidation type="list" allowBlank="1" showInputMessage="1" showErrorMessage="1" sqref="E11:E15">
      <formula1>Format</formula1>
    </dataValidation>
    <dataValidation type="list" allowBlank="1" showInputMessage="1" showErrorMessage="1" sqref="F9:G9 F17:G17">
      <formula1>Clubs</formula1>
    </dataValidation>
    <dataValidation type="custom" showErrorMessage="1" errorTitle="Nombre de reprises incorrect" error="Le nombre de reprises ne peut pas dépasser le nombre de reprises maximum autorisé." sqref="I19:I22 I11:I14">
      <formula1>OR(I11="",I11&lt;=B11)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Reference!$H$14:$H$19</xm:f>
          </x14:formula1>
          <xm:sqref>F7</xm:sqref>
        </x14:dataValidation>
        <x14:dataValidation type="list" allowBlank="1" showInputMessage="1" showErrorMessage="1">
          <x14:formula1>
            <xm:f>Reference!$H$2:$H$7</xm:f>
          </x14:formula1>
          <xm:sqref>L9 L17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pageSetUpPr fitToPage="1"/>
  </sheetPr>
  <dimension ref="A1:Y371"/>
  <sheetViews>
    <sheetView workbookViewId="0"/>
  </sheetViews>
  <sheetFormatPr baseColWidth="10" defaultRowHeight="10.5" x14ac:dyDescent="0.15"/>
  <cols>
    <col min="1" max="1" width="8" style="107" customWidth="1"/>
    <col min="2" max="2" width="10.85546875" style="108" customWidth="1"/>
    <col min="3" max="6" width="8" style="108" customWidth="1"/>
    <col min="7" max="15" width="6.85546875" style="108" customWidth="1"/>
    <col min="16" max="16" width="8" style="108" customWidth="1"/>
    <col min="17" max="74" width="5.7109375" style="108" customWidth="1"/>
    <col min="75" max="16384" width="11.42578125" style="108"/>
  </cols>
  <sheetData>
    <row r="1" spans="1:25" ht="9.9499999999999993" customHeight="1" x14ac:dyDescent="0.15"/>
    <row r="2" spans="1:25" s="112" customFormat="1" ht="20.100000000000001" customHeight="1" x14ac:dyDescent="0.25">
      <c r="A2" s="307" t="s">
        <v>30</v>
      </c>
      <c r="B2" s="308"/>
      <c r="C2" s="308"/>
      <c r="D2" s="308"/>
      <c r="E2" s="309"/>
      <c r="F2" s="110"/>
      <c r="G2" s="111"/>
      <c r="H2" s="110"/>
      <c r="I2" s="110"/>
      <c r="J2" s="110"/>
      <c r="L2" s="310" t="s">
        <v>474</v>
      </c>
      <c r="M2" s="311"/>
      <c r="N2" s="311"/>
      <c r="O2" s="311"/>
      <c r="P2" s="312"/>
      <c r="Q2" s="110"/>
      <c r="R2" s="110"/>
      <c r="S2" s="110"/>
      <c r="T2" s="110"/>
      <c r="U2" s="110"/>
      <c r="V2" s="110"/>
      <c r="W2" s="110"/>
      <c r="X2" s="110"/>
      <c r="Y2" s="110"/>
    </row>
    <row r="3" spans="1:25" ht="9.9499999999999993" customHeight="1" x14ac:dyDescent="0.15">
      <c r="A3" s="113"/>
      <c r="B3" s="114"/>
      <c r="C3" s="114"/>
      <c r="D3" s="114"/>
      <c r="E3" s="114"/>
      <c r="F3" s="114"/>
      <c r="G3" s="109"/>
      <c r="H3" s="114"/>
      <c r="I3" s="114"/>
      <c r="J3" s="114"/>
      <c r="K3" s="109"/>
      <c r="L3" s="109"/>
      <c r="M3" s="109"/>
      <c r="N3" s="109"/>
      <c r="O3" s="109"/>
      <c r="P3" s="109"/>
      <c r="Q3" s="114"/>
      <c r="R3" s="114"/>
      <c r="S3" s="114"/>
      <c r="T3" s="114"/>
      <c r="U3" s="114"/>
      <c r="V3" s="114"/>
      <c r="W3" s="114"/>
      <c r="X3" s="114"/>
      <c r="Y3" s="114"/>
    </row>
    <row r="4" spans="1:25" ht="9.9499999999999993" customHeight="1" x14ac:dyDescent="0.15">
      <c r="A4" s="113"/>
      <c r="B4" s="114"/>
      <c r="C4" s="114"/>
      <c r="D4" s="114"/>
      <c r="E4" s="114"/>
      <c r="F4" s="114"/>
      <c r="G4" s="109"/>
      <c r="H4" s="114"/>
      <c r="I4" s="114"/>
      <c r="J4" s="114"/>
      <c r="K4" s="109"/>
      <c r="L4" s="109"/>
      <c r="M4" s="109"/>
      <c r="N4" s="109"/>
      <c r="O4" s="109"/>
      <c r="P4" s="109"/>
      <c r="Q4" s="114"/>
      <c r="R4" s="114"/>
      <c r="S4" s="114"/>
      <c r="T4" s="114"/>
      <c r="U4" s="114"/>
      <c r="V4" s="114"/>
      <c r="W4" s="114"/>
      <c r="X4" s="114"/>
      <c r="Y4" s="114"/>
    </row>
    <row r="5" spans="1:25" x14ac:dyDescent="0.15">
      <c r="A5" s="113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P5" s="115"/>
      <c r="Q5" s="114"/>
      <c r="R5" s="114"/>
      <c r="S5" s="114"/>
      <c r="T5" s="114"/>
      <c r="U5" s="114"/>
      <c r="V5" s="114"/>
      <c r="W5" s="114"/>
      <c r="X5" s="114"/>
      <c r="Y5" s="114"/>
    </row>
    <row r="6" spans="1:25" ht="9.9499999999999993" customHeight="1" x14ac:dyDescent="0.15">
      <c r="A6" s="113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P6" s="115"/>
      <c r="Q6" s="114"/>
      <c r="R6" s="114"/>
      <c r="S6" s="114"/>
      <c r="T6" s="114"/>
      <c r="U6" s="114"/>
      <c r="V6" s="114"/>
      <c r="W6" s="114"/>
      <c r="X6" s="114"/>
      <c r="Y6" s="114"/>
    </row>
    <row r="7" spans="1:25" ht="18.75" customHeight="1" x14ac:dyDescent="0.15">
      <c r="A7" s="113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</row>
    <row r="8" spans="1:25" ht="18" x14ac:dyDescent="0.15">
      <c r="A8" s="313" t="s">
        <v>485</v>
      </c>
      <c r="B8" s="313"/>
      <c r="C8" s="313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  <c r="O8" s="313"/>
      <c r="P8" s="313"/>
      <c r="Q8" s="117"/>
      <c r="R8" s="117"/>
      <c r="S8" s="117"/>
      <c r="T8" s="117"/>
      <c r="U8" s="117"/>
      <c r="V8" s="117"/>
      <c r="W8" s="117"/>
      <c r="X8" s="117"/>
      <c r="Y8" s="117"/>
    </row>
    <row r="9" spans="1:25" s="120" customFormat="1" ht="9.75" customHeight="1" x14ac:dyDescent="0.2">
      <c r="A9" s="113"/>
      <c r="B9" s="109"/>
      <c r="C9" s="109"/>
      <c r="D9" s="109"/>
      <c r="E9" s="109"/>
      <c r="F9" s="118"/>
      <c r="G9" s="118"/>
      <c r="H9" s="118"/>
      <c r="I9" s="118"/>
      <c r="J9" s="118"/>
      <c r="K9" s="114"/>
      <c r="L9" s="114"/>
      <c r="M9" s="114"/>
      <c r="N9" s="114"/>
      <c r="O9" s="114"/>
      <c r="P9" s="114"/>
      <c r="Q9" s="119"/>
      <c r="R9" s="119"/>
      <c r="S9" s="119"/>
      <c r="T9" s="119"/>
      <c r="U9" s="119"/>
      <c r="V9" s="119"/>
      <c r="W9" s="119"/>
      <c r="X9" s="119"/>
      <c r="Y9" s="119"/>
    </row>
    <row r="10" spans="1:25" s="116" customFormat="1" ht="21.75" customHeight="1" x14ac:dyDescent="0.2">
      <c r="A10" s="121"/>
      <c r="B10" s="314" t="s">
        <v>33</v>
      </c>
      <c r="C10" s="315"/>
      <c r="D10" s="316"/>
      <c r="E10" s="317"/>
      <c r="G10" s="122"/>
      <c r="H10" s="123"/>
      <c r="I10" s="123"/>
      <c r="J10" s="123"/>
      <c r="K10" s="124" t="s">
        <v>486</v>
      </c>
      <c r="L10" s="318"/>
      <c r="M10" s="319"/>
      <c r="N10" s="319"/>
      <c r="O10" s="320"/>
      <c r="P10" s="125"/>
      <c r="Q10" s="123"/>
      <c r="R10" s="123"/>
      <c r="S10" s="123"/>
      <c r="T10" s="123"/>
      <c r="U10" s="123"/>
      <c r="V10" s="123"/>
      <c r="W10" s="123"/>
      <c r="X10" s="123"/>
      <c r="Y10" s="123"/>
    </row>
    <row r="11" spans="1:25" ht="15" customHeight="1" x14ac:dyDescent="0.15">
      <c r="A11" s="113"/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</row>
    <row r="12" spans="1:25" ht="9.9499999999999993" customHeight="1" x14ac:dyDescent="0.15">
      <c r="A12" s="303" t="s">
        <v>2</v>
      </c>
      <c r="B12" s="304"/>
      <c r="C12" s="304"/>
      <c r="D12" s="285"/>
      <c r="E12" s="286"/>
      <c r="F12" s="286"/>
      <c r="G12" s="286"/>
      <c r="H12" s="287"/>
      <c r="I12" s="285" t="s">
        <v>480</v>
      </c>
      <c r="J12" s="286"/>
      <c r="K12" s="286"/>
      <c r="L12" s="286"/>
      <c r="M12" s="287"/>
      <c r="N12" s="126"/>
      <c r="O12" s="126"/>
      <c r="P12" s="127"/>
    </row>
    <row r="13" spans="1:25" ht="9.9499999999999993" customHeight="1" x14ac:dyDescent="0.15">
      <c r="A13" s="305"/>
      <c r="B13" s="306"/>
      <c r="C13" s="306"/>
      <c r="D13" s="288"/>
      <c r="E13" s="289"/>
      <c r="F13" s="289"/>
      <c r="G13" s="289"/>
      <c r="H13" s="290"/>
      <c r="I13" s="288"/>
      <c r="J13" s="289"/>
      <c r="K13" s="289"/>
      <c r="L13" s="289"/>
      <c r="M13" s="290"/>
      <c r="N13" s="128"/>
      <c r="O13" s="128"/>
      <c r="P13" s="129"/>
    </row>
    <row r="14" spans="1:25" ht="9.9499999999999993" customHeight="1" x14ac:dyDescent="0.15">
      <c r="A14" s="291"/>
      <c r="B14" s="292" t="s">
        <v>39</v>
      </c>
      <c r="C14" s="293"/>
      <c r="D14" s="293"/>
      <c r="E14" s="293"/>
      <c r="F14" s="294"/>
      <c r="G14" s="298" t="s">
        <v>40</v>
      </c>
      <c r="H14" s="298"/>
      <c r="I14" s="298"/>
      <c r="J14" s="282" t="s">
        <v>11</v>
      </c>
      <c r="K14" s="282"/>
      <c r="L14" s="299"/>
      <c r="M14" s="281" t="s">
        <v>41</v>
      </c>
      <c r="N14" s="282"/>
      <c r="O14" s="299"/>
      <c r="P14" s="301" t="s">
        <v>42</v>
      </c>
    </row>
    <row r="15" spans="1:25" ht="9.9499999999999993" customHeight="1" x14ac:dyDescent="0.15">
      <c r="A15" s="291"/>
      <c r="B15" s="295"/>
      <c r="C15" s="296"/>
      <c r="D15" s="296"/>
      <c r="E15" s="296"/>
      <c r="F15" s="297"/>
      <c r="G15" s="298"/>
      <c r="H15" s="298"/>
      <c r="I15" s="298"/>
      <c r="J15" s="284"/>
      <c r="K15" s="284"/>
      <c r="L15" s="300"/>
      <c r="M15" s="283"/>
      <c r="N15" s="284"/>
      <c r="O15" s="300"/>
      <c r="P15" s="302"/>
    </row>
    <row r="16" spans="1:25" ht="14.1" customHeight="1" x14ac:dyDescent="0.15">
      <c r="A16" s="247" t="s">
        <v>45</v>
      </c>
      <c r="B16" s="130" t="s">
        <v>46</v>
      </c>
      <c r="C16" s="245"/>
      <c r="D16" s="245"/>
      <c r="E16" s="245"/>
      <c r="F16" s="246"/>
      <c r="G16" s="277"/>
      <c r="H16" s="277"/>
      <c r="I16" s="277"/>
      <c r="J16" s="278"/>
      <c r="K16" s="278"/>
      <c r="L16" s="278"/>
      <c r="M16" s="268"/>
      <c r="N16" s="269"/>
      <c r="O16" s="270"/>
      <c r="P16" s="238" t="str">
        <f>IFERROR(IF(J16="","",IF(J16&gt;=G16,1,0)),"")</f>
        <v/>
      </c>
    </row>
    <row r="17" spans="1:16" ht="14.1" customHeight="1" x14ac:dyDescent="0.15">
      <c r="A17" s="248"/>
      <c r="B17" s="131" t="s">
        <v>10</v>
      </c>
      <c r="C17" s="241" t="str">
        <f>IFERROR(VLOOKUP(C16,Classement,2,FALSE),"")</f>
        <v/>
      </c>
      <c r="D17" s="241"/>
      <c r="E17" s="241"/>
      <c r="F17" s="242"/>
      <c r="G17" s="277"/>
      <c r="H17" s="277"/>
      <c r="I17" s="277"/>
      <c r="J17" s="278"/>
      <c r="K17" s="278"/>
      <c r="L17" s="278"/>
      <c r="M17" s="271"/>
      <c r="N17" s="272"/>
      <c r="O17" s="273"/>
      <c r="P17" s="239"/>
    </row>
    <row r="18" spans="1:16" ht="14.1" customHeight="1" x14ac:dyDescent="0.15">
      <c r="A18" s="249"/>
      <c r="B18" s="132"/>
      <c r="C18" s="279"/>
      <c r="D18" s="279"/>
      <c r="E18" s="279"/>
      <c r="F18" s="280"/>
      <c r="G18" s="277"/>
      <c r="H18" s="277"/>
      <c r="I18" s="277"/>
      <c r="J18" s="278"/>
      <c r="K18" s="278"/>
      <c r="L18" s="278"/>
      <c r="M18" s="274"/>
      <c r="N18" s="275"/>
      <c r="O18" s="276"/>
      <c r="P18" s="240"/>
    </row>
    <row r="19" spans="1:16" ht="14.1" customHeight="1" x14ac:dyDescent="0.15">
      <c r="A19" s="247" t="s">
        <v>45</v>
      </c>
      <c r="B19" s="130" t="s">
        <v>46</v>
      </c>
      <c r="C19" s="245"/>
      <c r="D19" s="245"/>
      <c r="E19" s="245"/>
      <c r="F19" s="246"/>
      <c r="G19" s="277"/>
      <c r="H19" s="277"/>
      <c r="I19" s="277"/>
      <c r="J19" s="278"/>
      <c r="K19" s="278"/>
      <c r="L19" s="278"/>
      <c r="M19" s="268"/>
      <c r="N19" s="269"/>
      <c r="O19" s="270"/>
      <c r="P19" s="238" t="str">
        <f>IFERROR(IF(J19="","",IF(J19&gt;=G19,1,0)),"")</f>
        <v/>
      </c>
    </row>
    <row r="20" spans="1:16" ht="14.1" customHeight="1" x14ac:dyDescent="0.15">
      <c r="A20" s="248"/>
      <c r="B20" s="131" t="s">
        <v>10</v>
      </c>
      <c r="C20" s="241" t="str">
        <f>IFERROR(VLOOKUP(C19,Classement,2,FALSE),"")</f>
        <v/>
      </c>
      <c r="D20" s="241"/>
      <c r="E20" s="241"/>
      <c r="F20" s="242"/>
      <c r="G20" s="277"/>
      <c r="H20" s="277"/>
      <c r="I20" s="277"/>
      <c r="J20" s="278"/>
      <c r="K20" s="278"/>
      <c r="L20" s="278"/>
      <c r="M20" s="271"/>
      <c r="N20" s="272"/>
      <c r="O20" s="273"/>
      <c r="P20" s="239"/>
    </row>
    <row r="21" spans="1:16" ht="14.1" customHeight="1" x14ac:dyDescent="0.15">
      <c r="A21" s="249"/>
      <c r="B21" s="132"/>
      <c r="C21" s="279"/>
      <c r="D21" s="279"/>
      <c r="E21" s="279"/>
      <c r="F21" s="280"/>
      <c r="G21" s="277"/>
      <c r="H21" s="277"/>
      <c r="I21" s="277"/>
      <c r="J21" s="278"/>
      <c r="K21" s="278"/>
      <c r="L21" s="278"/>
      <c r="M21" s="274"/>
      <c r="N21" s="275"/>
      <c r="O21" s="276"/>
      <c r="P21" s="240"/>
    </row>
    <row r="22" spans="1:16" ht="14.1" customHeight="1" x14ac:dyDescent="0.15">
      <c r="A22" s="247" t="s">
        <v>49</v>
      </c>
      <c r="B22" s="130" t="s">
        <v>46</v>
      </c>
      <c r="C22" s="245"/>
      <c r="D22" s="245"/>
      <c r="E22" s="245"/>
      <c r="F22" s="246"/>
      <c r="G22" s="277"/>
      <c r="H22" s="277"/>
      <c r="I22" s="277"/>
      <c r="J22" s="278"/>
      <c r="K22" s="278"/>
      <c r="L22" s="278"/>
      <c r="M22" s="268"/>
      <c r="N22" s="269"/>
      <c r="O22" s="270"/>
      <c r="P22" s="238" t="str">
        <f>IFERROR(IF(J22="","",IF(J22&gt;=G22,1,0)),"")</f>
        <v/>
      </c>
    </row>
    <row r="23" spans="1:16" ht="14.1" customHeight="1" x14ac:dyDescent="0.15">
      <c r="A23" s="248"/>
      <c r="B23" s="131" t="s">
        <v>10</v>
      </c>
      <c r="C23" s="241" t="str">
        <f>IFERROR(VLOOKUP(C22,Classement,2,FALSE),"")</f>
        <v/>
      </c>
      <c r="D23" s="241"/>
      <c r="E23" s="241"/>
      <c r="F23" s="242"/>
      <c r="G23" s="277"/>
      <c r="H23" s="277"/>
      <c r="I23" s="277"/>
      <c r="J23" s="278"/>
      <c r="K23" s="278"/>
      <c r="L23" s="278"/>
      <c r="M23" s="271"/>
      <c r="N23" s="272"/>
      <c r="O23" s="273"/>
      <c r="P23" s="239"/>
    </row>
    <row r="24" spans="1:16" ht="14.1" customHeight="1" x14ac:dyDescent="0.15">
      <c r="A24" s="248"/>
      <c r="B24" s="132"/>
      <c r="C24" s="279"/>
      <c r="D24" s="279"/>
      <c r="E24" s="279"/>
      <c r="F24" s="280"/>
      <c r="G24" s="277"/>
      <c r="H24" s="277"/>
      <c r="I24" s="277"/>
      <c r="J24" s="278"/>
      <c r="K24" s="278"/>
      <c r="L24" s="278"/>
      <c r="M24" s="271"/>
      <c r="N24" s="272"/>
      <c r="O24" s="273"/>
      <c r="P24" s="239"/>
    </row>
    <row r="25" spans="1:16" ht="14.1" customHeight="1" x14ac:dyDescent="0.15">
      <c r="A25" s="248"/>
      <c r="B25" s="130" t="s">
        <v>46</v>
      </c>
      <c r="C25" s="245"/>
      <c r="D25" s="245"/>
      <c r="E25" s="245"/>
      <c r="F25" s="246"/>
      <c r="G25" s="277"/>
      <c r="H25" s="277"/>
      <c r="I25" s="277"/>
      <c r="J25" s="278"/>
      <c r="K25" s="278"/>
      <c r="L25" s="278"/>
      <c r="M25" s="271"/>
      <c r="N25" s="272"/>
      <c r="O25" s="273"/>
      <c r="P25" s="239"/>
    </row>
    <row r="26" spans="1:16" ht="14.1" customHeight="1" x14ac:dyDescent="0.15">
      <c r="A26" s="248"/>
      <c r="B26" s="131" t="s">
        <v>10</v>
      </c>
      <c r="C26" s="241" t="str">
        <f>IFERROR(VLOOKUP(C25,Classement,2,FALSE),"")</f>
        <v/>
      </c>
      <c r="D26" s="241"/>
      <c r="E26" s="241"/>
      <c r="F26" s="242"/>
      <c r="G26" s="277"/>
      <c r="H26" s="277"/>
      <c r="I26" s="277"/>
      <c r="J26" s="278"/>
      <c r="K26" s="278"/>
      <c r="L26" s="278"/>
      <c r="M26" s="271"/>
      <c r="N26" s="272"/>
      <c r="O26" s="273"/>
      <c r="P26" s="239"/>
    </row>
    <row r="27" spans="1:16" ht="14.1" customHeight="1" x14ac:dyDescent="0.15">
      <c r="A27" s="249"/>
      <c r="B27" s="132"/>
      <c r="C27" s="279"/>
      <c r="D27" s="279"/>
      <c r="E27" s="279"/>
      <c r="F27" s="280"/>
      <c r="G27" s="277"/>
      <c r="H27" s="277"/>
      <c r="I27" s="277"/>
      <c r="J27" s="278"/>
      <c r="K27" s="278"/>
      <c r="L27" s="278"/>
      <c r="M27" s="274"/>
      <c r="N27" s="275"/>
      <c r="O27" s="276"/>
      <c r="P27" s="240"/>
    </row>
    <row r="28" spans="1:16" ht="14.1" customHeight="1" x14ac:dyDescent="0.15">
      <c r="A28" s="247" t="s">
        <v>487</v>
      </c>
      <c r="B28" s="130" t="s">
        <v>46</v>
      </c>
      <c r="C28" s="245"/>
      <c r="D28" s="245"/>
      <c r="E28" s="245"/>
      <c r="F28" s="246"/>
      <c r="G28" s="250"/>
      <c r="H28" s="251"/>
      <c r="I28" s="252"/>
      <c r="J28" s="259"/>
      <c r="K28" s="260"/>
      <c r="L28" s="261"/>
      <c r="M28" s="268"/>
      <c r="N28" s="269"/>
      <c r="O28" s="270"/>
      <c r="P28" s="238" t="str">
        <f>IFERROR(IF(J28="","",IF(J28&gt;=G28,2,0)),"")</f>
        <v/>
      </c>
    </row>
    <row r="29" spans="1:16" ht="14.1" customHeight="1" x14ac:dyDescent="0.15">
      <c r="A29" s="248"/>
      <c r="B29" s="131" t="s">
        <v>10</v>
      </c>
      <c r="C29" s="241" t="str">
        <f>IFERROR(VLOOKUP(C28,Classement,2,FALSE),"")</f>
        <v/>
      </c>
      <c r="D29" s="241"/>
      <c r="E29" s="241"/>
      <c r="F29" s="242"/>
      <c r="G29" s="253"/>
      <c r="H29" s="254"/>
      <c r="I29" s="255"/>
      <c r="J29" s="262"/>
      <c r="K29" s="263"/>
      <c r="L29" s="264"/>
      <c r="M29" s="271"/>
      <c r="N29" s="272"/>
      <c r="O29" s="273"/>
      <c r="P29" s="239"/>
    </row>
    <row r="30" spans="1:16" ht="14.1" customHeight="1" x14ac:dyDescent="0.15">
      <c r="A30" s="248"/>
      <c r="B30" s="132"/>
      <c r="C30" s="279" t="s">
        <v>488</v>
      </c>
      <c r="D30" s="279"/>
      <c r="E30" s="279"/>
      <c r="F30" s="280"/>
      <c r="G30" s="253"/>
      <c r="H30" s="254"/>
      <c r="I30" s="255"/>
      <c r="J30" s="262"/>
      <c r="K30" s="263"/>
      <c r="L30" s="264"/>
      <c r="M30" s="271"/>
      <c r="N30" s="272"/>
      <c r="O30" s="273"/>
      <c r="P30" s="239"/>
    </row>
    <row r="31" spans="1:16" ht="14.1" customHeight="1" x14ac:dyDescent="0.15">
      <c r="A31" s="248"/>
      <c r="B31" s="130" t="s">
        <v>46</v>
      </c>
      <c r="C31" s="245"/>
      <c r="D31" s="245"/>
      <c r="E31" s="245"/>
      <c r="F31" s="246"/>
      <c r="G31" s="253"/>
      <c r="H31" s="254"/>
      <c r="I31" s="255"/>
      <c r="J31" s="262"/>
      <c r="K31" s="263"/>
      <c r="L31" s="264"/>
      <c r="M31" s="271"/>
      <c r="N31" s="272"/>
      <c r="O31" s="273"/>
      <c r="P31" s="239"/>
    </row>
    <row r="32" spans="1:16" ht="14.1" customHeight="1" x14ac:dyDescent="0.15">
      <c r="A32" s="248"/>
      <c r="B32" s="131" t="s">
        <v>10</v>
      </c>
      <c r="C32" s="241" t="str">
        <f>IFERROR(VLOOKUP(C31,Classement,2,FALSE),"")</f>
        <v/>
      </c>
      <c r="D32" s="241"/>
      <c r="E32" s="241"/>
      <c r="F32" s="242"/>
      <c r="G32" s="253"/>
      <c r="H32" s="254"/>
      <c r="I32" s="255"/>
      <c r="J32" s="262"/>
      <c r="K32" s="263"/>
      <c r="L32" s="264"/>
      <c r="M32" s="271"/>
      <c r="N32" s="272"/>
      <c r="O32" s="273"/>
      <c r="P32" s="239"/>
    </row>
    <row r="33" spans="1:16" ht="14.1" customHeight="1" x14ac:dyDescent="0.15">
      <c r="A33" s="248"/>
      <c r="B33" s="132"/>
      <c r="C33" s="279" t="s">
        <v>488</v>
      </c>
      <c r="D33" s="279"/>
      <c r="E33" s="279"/>
      <c r="F33" s="280"/>
      <c r="G33" s="253"/>
      <c r="H33" s="254"/>
      <c r="I33" s="255"/>
      <c r="J33" s="262"/>
      <c r="K33" s="263"/>
      <c r="L33" s="264"/>
      <c r="M33" s="271"/>
      <c r="N33" s="272"/>
      <c r="O33" s="273"/>
      <c r="P33" s="239"/>
    </row>
    <row r="34" spans="1:16" ht="14.1" customHeight="1" x14ac:dyDescent="0.15">
      <c r="A34" s="248"/>
      <c r="B34" s="130" t="s">
        <v>46</v>
      </c>
      <c r="C34" s="245"/>
      <c r="D34" s="245"/>
      <c r="E34" s="245"/>
      <c r="F34" s="246"/>
      <c r="G34" s="253"/>
      <c r="H34" s="254"/>
      <c r="I34" s="255"/>
      <c r="J34" s="262"/>
      <c r="K34" s="263"/>
      <c r="L34" s="264"/>
      <c r="M34" s="271"/>
      <c r="N34" s="272"/>
      <c r="O34" s="273"/>
      <c r="P34" s="239"/>
    </row>
    <row r="35" spans="1:16" ht="14.1" customHeight="1" x14ac:dyDescent="0.15">
      <c r="A35" s="248"/>
      <c r="B35" s="131" t="s">
        <v>10</v>
      </c>
      <c r="C35" s="241" t="str">
        <f>IFERROR(VLOOKUP(C34,Classement,2,FALSE),"")</f>
        <v/>
      </c>
      <c r="D35" s="241"/>
      <c r="E35" s="241"/>
      <c r="F35" s="242"/>
      <c r="G35" s="253"/>
      <c r="H35" s="254"/>
      <c r="I35" s="255"/>
      <c r="J35" s="262"/>
      <c r="K35" s="263"/>
      <c r="L35" s="264"/>
      <c r="M35" s="271"/>
      <c r="N35" s="272"/>
      <c r="O35" s="273"/>
      <c r="P35" s="239"/>
    </row>
    <row r="36" spans="1:16" ht="14.1" customHeight="1" x14ac:dyDescent="0.15">
      <c r="A36" s="248"/>
      <c r="B36" s="132"/>
      <c r="C36" s="279" t="s">
        <v>489</v>
      </c>
      <c r="D36" s="279"/>
      <c r="E36" s="279"/>
      <c r="F36" s="280"/>
      <c r="G36" s="253"/>
      <c r="H36" s="254"/>
      <c r="I36" s="255"/>
      <c r="J36" s="262"/>
      <c r="K36" s="263"/>
      <c r="L36" s="264"/>
      <c r="M36" s="271"/>
      <c r="N36" s="272"/>
      <c r="O36" s="273"/>
      <c r="P36" s="239"/>
    </row>
    <row r="37" spans="1:16" ht="14.1" customHeight="1" x14ac:dyDescent="0.15">
      <c r="A37" s="248"/>
      <c r="B37" s="130" t="s">
        <v>46</v>
      </c>
      <c r="C37" s="245"/>
      <c r="D37" s="245"/>
      <c r="E37" s="245"/>
      <c r="F37" s="246"/>
      <c r="G37" s="253"/>
      <c r="H37" s="254"/>
      <c r="I37" s="255"/>
      <c r="J37" s="262"/>
      <c r="K37" s="263"/>
      <c r="L37" s="264"/>
      <c r="M37" s="271"/>
      <c r="N37" s="272"/>
      <c r="O37" s="273"/>
      <c r="P37" s="239"/>
    </row>
    <row r="38" spans="1:16" ht="14.1" customHeight="1" x14ac:dyDescent="0.15">
      <c r="A38" s="248"/>
      <c r="B38" s="131" t="s">
        <v>10</v>
      </c>
      <c r="C38" s="241" t="str">
        <f>IFERROR(VLOOKUP(C37,Classement,2,FALSE),"")</f>
        <v/>
      </c>
      <c r="D38" s="241"/>
      <c r="E38" s="241"/>
      <c r="F38" s="242"/>
      <c r="G38" s="253"/>
      <c r="H38" s="254"/>
      <c r="I38" s="255"/>
      <c r="J38" s="262"/>
      <c r="K38" s="263"/>
      <c r="L38" s="264"/>
      <c r="M38" s="271"/>
      <c r="N38" s="272"/>
      <c r="O38" s="273"/>
      <c r="P38" s="239"/>
    </row>
    <row r="39" spans="1:16" ht="14.1" customHeight="1" x14ac:dyDescent="0.15">
      <c r="A39" s="249"/>
      <c r="B39" s="132"/>
      <c r="C39" s="279" t="s">
        <v>489</v>
      </c>
      <c r="D39" s="279"/>
      <c r="E39" s="279"/>
      <c r="F39" s="280"/>
      <c r="G39" s="256"/>
      <c r="H39" s="257"/>
      <c r="I39" s="258"/>
      <c r="J39" s="265"/>
      <c r="K39" s="266"/>
      <c r="L39" s="267"/>
      <c r="M39" s="274"/>
      <c r="N39" s="275"/>
      <c r="O39" s="276"/>
      <c r="P39" s="240"/>
    </row>
    <row r="40" spans="1:16" ht="14.1" customHeight="1" x14ac:dyDescent="0.15">
      <c r="A40" s="113"/>
      <c r="B40" s="114"/>
      <c r="C40" s="114"/>
      <c r="D40" s="114"/>
      <c r="E40" s="114"/>
      <c r="F40" s="133"/>
      <c r="G40" s="133"/>
      <c r="H40" s="133"/>
      <c r="I40" s="133"/>
      <c r="J40" s="133"/>
      <c r="K40" s="134"/>
      <c r="L40" s="135"/>
      <c r="M40" s="227" t="s">
        <v>50</v>
      </c>
      <c r="N40" s="228"/>
      <c r="O40" s="228"/>
      <c r="P40" s="231" t="str">
        <f>IFERROR(IF(P16="","",(SUM(P16:P39))),"")</f>
        <v/>
      </c>
    </row>
    <row r="41" spans="1:16" ht="14.1" customHeight="1" x14ac:dyDescent="0.15">
      <c r="A41" s="113"/>
      <c r="B41" s="114"/>
      <c r="C41" s="114"/>
      <c r="D41" s="114"/>
      <c r="E41" s="114"/>
      <c r="F41" s="133"/>
      <c r="G41" s="133"/>
      <c r="H41" s="133"/>
      <c r="I41" s="133"/>
      <c r="J41" s="133"/>
      <c r="K41" s="134"/>
      <c r="L41" s="134"/>
      <c r="M41" s="229"/>
      <c r="N41" s="230"/>
      <c r="O41" s="230"/>
      <c r="P41" s="232"/>
    </row>
    <row r="42" spans="1:16" ht="15.75" customHeight="1" x14ac:dyDescent="0.15">
      <c r="A42" s="113"/>
      <c r="B42" s="114"/>
      <c r="C42" s="114"/>
      <c r="D42" s="114"/>
      <c r="E42" s="114"/>
      <c r="F42" s="114"/>
      <c r="G42" s="114"/>
      <c r="H42" s="114"/>
      <c r="I42" s="114"/>
      <c r="J42" s="114"/>
      <c r="M42" s="136"/>
      <c r="N42" s="136"/>
      <c r="O42" s="136"/>
    </row>
    <row r="43" spans="1:16" ht="14.1" customHeight="1" x14ac:dyDescent="0.15">
      <c r="A43" s="281" t="s">
        <v>2</v>
      </c>
      <c r="B43" s="282"/>
      <c r="C43" s="282"/>
      <c r="D43" s="285"/>
      <c r="E43" s="286"/>
      <c r="F43" s="286"/>
      <c r="G43" s="286"/>
      <c r="H43" s="287"/>
      <c r="I43" s="285" t="s">
        <v>480</v>
      </c>
      <c r="J43" s="286"/>
      <c r="K43" s="286"/>
      <c r="L43" s="286"/>
      <c r="M43" s="287"/>
      <c r="N43" s="126"/>
      <c r="O43" s="126"/>
      <c r="P43" s="127"/>
    </row>
    <row r="44" spans="1:16" ht="9.9499999999999993" customHeight="1" x14ac:dyDescent="0.15">
      <c r="A44" s="283"/>
      <c r="B44" s="284"/>
      <c r="C44" s="284"/>
      <c r="D44" s="288"/>
      <c r="E44" s="289"/>
      <c r="F44" s="289"/>
      <c r="G44" s="289"/>
      <c r="H44" s="290"/>
      <c r="I44" s="288"/>
      <c r="J44" s="289"/>
      <c r="K44" s="289"/>
      <c r="L44" s="289"/>
      <c r="M44" s="290"/>
      <c r="N44" s="128"/>
      <c r="O44" s="128"/>
      <c r="P44" s="129"/>
    </row>
    <row r="45" spans="1:16" ht="9.9499999999999993" customHeight="1" x14ac:dyDescent="0.15">
      <c r="A45" s="291"/>
      <c r="B45" s="292" t="s">
        <v>39</v>
      </c>
      <c r="C45" s="293"/>
      <c r="D45" s="293"/>
      <c r="E45" s="293"/>
      <c r="F45" s="294"/>
      <c r="G45" s="298" t="s">
        <v>40</v>
      </c>
      <c r="H45" s="298"/>
      <c r="I45" s="298"/>
      <c r="J45" s="282" t="s">
        <v>11</v>
      </c>
      <c r="K45" s="282"/>
      <c r="L45" s="299"/>
      <c r="M45" s="281" t="s">
        <v>41</v>
      </c>
      <c r="N45" s="282"/>
      <c r="O45" s="299"/>
      <c r="P45" s="301" t="s">
        <v>42</v>
      </c>
    </row>
    <row r="46" spans="1:16" ht="9.9499999999999993" customHeight="1" x14ac:dyDescent="0.15">
      <c r="A46" s="291"/>
      <c r="B46" s="295"/>
      <c r="C46" s="296"/>
      <c r="D46" s="296"/>
      <c r="E46" s="296"/>
      <c r="F46" s="297"/>
      <c r="G46" s="298"/>
      <c r="H46" s="298"/>
      <c r="I46" s="298"/>
      <c r="J46" s="284"/>
      <c r="K46" s="284"/>
      <c r="L46" s="300"/>
      <c r="M46" s="283"/>
      <c r="N46" s="284"/>
      <c r="O46" s="300"/>
      <c r="P46" s="302"/>
    </row>
    <row r="47" spans="1:16" ht="14.1" customHeight="1" x14ac:dyDescent="0.15">
      <c r="A47" s="247" t="s">
        <v>45</v>
      </c>
      <c r="B47" s="130" t="s">
        <v>46</v>
      </c>
      <c r="C47" s="245"/>
      <c r="D47" s="245"/>
      <c r="E47" s="245"/>
      <c r="F47" s="246"/>
      <c r="G47" s="277"/>
      <c r="H47" s="277"/>
      <c r="I47" s="277"/>
      <c r="J47" s="278"/>
      <c r="K47" s="278"/>
      <c r="L47" s="278"/>
      <c r="M47" s="268"/>
      <c r="N47" s="269"/>
      <c r="O47" s="270"/>
      <c r="P47" s="238" t="str">
        <f>IFERROR(IF(J47="","",IF(J47&gt;=G47,1,0)),"")</f>
        <v/>
      </c>
    </row>
    <row r="48" spans="1:16" ht="14.1" customHeight="1" x14ac:dyDescent="0.15">
      <c r="A48" s="248"/>
      <c r="B48" s="131" t="s">
        <v>10</v>
      </c>
      <c r="C48" s="241" t="str">
        <f>IFERROR(VLOOKUP(C47,Classement,2,FALSE),"")</f>
        <v/>
      </c>
      <c r="D48" s="241"/>
      <c r="E48" s="241"/>
      <c r="F48" s="242"/>
      <c r="G48" s="277"/>
      <c r="H48" s="277"/>
      <c r="I48" s="277"/>
      <c r="J48" s="278"/>
      <c r="K48" s="278"/>
      <c r="L48" s="278"/>
      <c r="M48" s="271"/>
      <c r="N48" s="272"/>
      <c r="O48" s="273"/>
      <c r="P48" s="239"/>
    </row>
    <row r="49" spans="1:16" ht="14.1" customHeight="1" x14ac:dyDescent="0.15">
      <c r="A49" s="249"/>
      <c r="B49" s="132"/>
      <c r="C49" s="279"/>
      <c r="D49" s="279"/>
      <c r="E49" s="279"/>
      <c r="F49" s="280"/>
      <c r="G49" s="277"/>
      <c r="H49" s="277"/>
      <c r="I49" s="277"/>
      <c r="J49" s="278"/>
      <c r="K49" s="278"/>
      <c r="L49" s="278"/>
      <c r="M49" s="274"/>
      <c r="N49" s="275"/>
      <c r="O49" s="276"/>
      <c r="P49" s="240"/>
    </row>
    <row r="50" spans="1:16" ht="14.1" customHeight="1" x14ac:dyDescent="0.15">
      <c r="A50" s="247" t="s">
        <v>45</v>
      </c>
      <c r="B50" s="130" t="s">
        <v>46</v>
      </c>
      <c r="C50" s="245"/>
      <c r="D50" s="245"/>
      <c r="E50" s="245"/>
      <c r="F50" s="246"/>
      <c r="G50" s="277"/>
      <c r="H50" s="277"/>
      <c r="I50" s="277"/>
      <c r="J50" s="278"/>
      <c r="K50" s="278"/>
      <c r="L50" s="278"/>
      <c r="M50" s="268"/>
      <c r="N50" s="269"/>
      <c r="O50" s="270"/>
      <c r="P50" s="238" t="str">
        <f>IFERROR(IF(J50="","",IF(J50&gt;=G50,1,0)),"")</f>
        <v/>
      </c>
    </row>
    <row r="51" spans="1:16" ht="14.1" customHeight="1" x14ac:dyDescent="0.15">
      <c r="A51" s="248"/>
      <c r="B51" s="131" t="s">
        <v>10</v>
      </c>
      <c r="C51" s="241" t="str">
        <f>IFERROR(VLOOKUP(C50,Classement,2,FALSE),"")</f>
        <v/>
      </c>
      <c r="D51" s="241"/>
      <c r="E51" s="241"/>
      <c r="F51" s="242"/>
      <c r="G51" s="277"/>
      <c r="H51" s="277"/>
      <c r="I51" s="277"/>
      <c r="J51" s="278"/>
      <c r="K51" s="278"/>
      <c r="L51" s="278"/>
      <c r="M51" s="271"/>
      <c r="N51" s="272"/>
      <c r="O51" s="273"/>
      <c r="P51" s="239"/>
    </row>
    <row r="52" spans="1:16" ht="14.1" customHeight="1" x14ac:dyDescent="0.15">
      <c r="A52" s="249"/>
      <c r="B52" s="132"/>
      <c r="C52" s="279"/>
      <c r="D52" s="279"/>
      <c r="E52" s="279"/>
      <c r="F52" s="280"/>
      <c r="G52" s="277"/>
      <c r="H52" s="277"/>
      <c r="I52" s="277"/>
      <c r="J52" s="278"/>
      <c r="K52" s="278"/>
      <c r="L52" s="278"/>
      <c r="M52" s="274"/>
      <c r="N52" s="275"/>
      <c r="O52" s="276"/>
      <c r="P52" s="240"/>
    </row>
    <row r="53" spans="1:16" ht="14.1" customHeight="1" x14ac:dyDescent="0.15">
      <c r="A53" s="247" t="s">
        <v>49</v>
      </c>
      <c r="B53" s="130" t="s">
        <v>46</v>
      </c>
      <c r="C53" s="245"/>
      <c r="D53" s="245"/>
      <c r="E53" s="245"/>
      <c r="F53" s="246"/>
      <c r="G53" s="277"/>
      <c r="H53" s="277"/>
      <c r="I53" s="277"/>
      <c r="J53" s="278"/>
      <c r="K53" s="278"/>
      <c r="L53" s="278"/>
      <c r="M53" s="268"/>
      <c r="N53" s="269"/>
      <c r="O53" s="270"/>
      <c r="P53" s="238" t="str">
        <f>IFERROR(IF(J53="","",IF(J53&gt;=G53,1,0)),"")</f>
        <v/>
      </c>
    </row>
    <row r="54" spans="1:16" ht="14.1" customHeight="1" x14ac:dyDescent="0.15">
      <c r="A54" s="248"/>
      <c r="B54" s="131" t="s">
        <v>10</v>
      </c>
      <c r="C54" s="241" t="str">
        <f>IFERROR(VLOOKUP(C53,Classement,2,FALSE),"")</f>
        <v/>
      </c>
      <c r="D54" s="241"/>
      <c r="E54" s="241"/>
      <c r="F54" s="242"/>
      <c r="G54" s="277"/>
      <c r="H54" s="277"/>
      <c r="I54" s="277"/>
      <c r="J54" s="278"/>
      <c r="K54" s="278"/>
      <c r="L54" s="278"/>
      <c r="M54" s="271"/>
      <c r="N54" s="272"/>
      <c r="O54" s="273"/>
      <c r="P54" s="239"/>
    </row>
    <row r="55" spans="1:16" ht="14.1" customHeight="1" x14ac:dyDescent="0.15">
      <c r="A55" s="248"/>
      <c r="B55" s="132"/>
      <c r="C55" s="279"/>
      <c r="D55" s="279"/>
      <c r="E55" s="279"/>
      <c r="F55" s="280"/>
      <c r="G55" s="277"/>
      <c r="H55" s="277"/>
      <c r="I55" s="277"/>
      <c r="J55" s="278"/>
      <c r="K55" s="278"/>
      <c r="L55" s="278"/>
      <c r="M55" s="271"/>
      <c r="N55" s="272"/>
      <c r="O55" s="273"/>
      <c r="P55" s="239"/>
    </row>
    <row r="56" spans="1:16" ht="14.1" customHeight="1" x14ac:dyDescent="0.15">
      <c r="A56" s="248"/>
      <c r="B56" s="130" t="s">
        <v>46</v>
      </c>
      <c r="C56" s="245"/>
      <c r="D56" s="245"/>
      <c r="E56" s="245"/>
      <c r="F56" s="246"/>
      <c r="G56" s="277"/>
      <c r="H56" s="277"/>
      <c r="I56" s="277"/>
      <c r="J56" s="278"/>
      <c r="K56" s="278"/>
      <c r="L56" s="278"/>
      <c r="M56" s="271"/>
      <c r="N56" s="272"/>
      <c r="O56" s="273"/>
      <c r="P56" s="239"/>
    </row>
    <row r="57" spans="1:16" ht="14.1" customHeight="1" x14ac:dyDescent="0.15">
      <c r="A57" s="248"/>
      <c r="B57" s="131" t="s">
        <v>10</v>
      </c>
      <c r="C57" s="241" t="str">
        <f>IFERROR(VLOOKUP(C56,Classement,2,FALSE),"")</f>
        <v/>
      </c>
      <c r="D57" s="241"/>
      <c r="E57" s="241"/>
      <c r="F57" s="242"/>
      <c r="G57" s="277"/>
      <c r="H57" s="277"/>
      <c r="I57" s="277"/>
      <c r="J57" s="278"/>
      <c r="K57" s="278"/>
      <c r="L57" s="278"/>
      <c r="M57" s="271"/>
      <c r="N57" s="272"/>
      <c r="O57" s="273"/>
      <c r="P57" s="239"/>
    </row>
    <row r="58" spans="1:16" ht="14.1" customHeight="1" x14ac:dyDescent="0.15">
      <c r="A58" s="249"/>
      <c r="B58" s="132"/>
      <c r="C58" s="279"/>
      <c r="D58" s="279"/>
      <c r="E58" s="279"/>
      <c r="F58" s="280"/>
      <c r="G58" s="277"/>
      <c r="H58" s="277"/>
      <c r="I58" s="277"/>
      <c r="J58" s="278"/>
      <c r="K58" s="278"/>
      <c r="L58" s="278"/>
      <c r="M58" s="274"/>
      <c r="N58" s="275"/>
      <c r="O58" s="276"/>
      <c r="P58" s="240"/>
    </row>
    <row r="59" spans="1:16" ht="14.1" customHeight="1" x14ac:dyDescent="0.15">
      <c r="A59" s="247" t="s">
        <v>487</v>
      </c>
      <c r="B59" s="130" t="s">
        <v>46</v>
      </c>
      <c r="C59" s="245"/>
      <c r="D59" s="245"/>
      <c r="E59" s="245"/>
      <c r="F59" s="246"/>
      <c r="G59" s="250"/>
      <c r="H59" s="251"/>
      <c r="I59" s="252"/>
      <c r="J59" s="259"/>
      <c r="K59" s="260"/>
      <c r="L59" s="261"/>
      <c r="M59" s="268"/>
      <c r="N59" s="269"/>
      <c r="O59" s="270"/>
      <c r="P59" s="238" t="str">
        <f>IFERROR(IF(J59="","",IF(J59&gt;=G59,2,0)),"")</f>
        <v/>
      </c>
    </row>
    <row r="60" spans="1:16" ht="14.1" customHeight="1" x14ac:dyDescent="0.15">
      <c r="A60" s="248"/>
      <c r="B60" s="131" t="s">
        <v>10</v>
      </c>
      <c r="C60" s="241" t="str">
        <f>IFERROR(VLOOKUP(C59,Classement,2,FALSE),"")</f>
        <v/>
      </c>
      <c r="D60" s="241"/>
      <c r="E60" s="241"/>
      <c r="F60" s="242"/>
      <c r="G60" s="253"/>
      <c r="H60" s="254"/>
      <c r="I60" s="255"/>
      <c r="J60" s="262"/>
      <c r="K60" s="263"/>
      <c r="L60" s="264"/>
      <c r="M60" s="271"/>
      <c r="N60" s="272"/>
      <c r="O60" s="273"/>
      <c r="P60" s="239"/>
    </row>
    <row r="61" spans="1:16" ht="14.1" customHeight="1" x14ac:dyDescent="0.15">
      <c r="A61" s="248"/>
      <c r="B61" s="132"/>
      <c r="C61" s="243" t="s">
        <v>488</v>
      </c>
      <c r="D61" s="243"/>
      <c r="E61" s="243"/>
      <c r="F61" s="244"/>
      <c r="G61" s="253"/>
      <c r="H61" s="254"/>
      <c r="I61" s="255"/>
      <c r="J61" s="262"/>
      <c r="K61" s="263"/>
      <c r="L61" s="264"/>
      <c r="M61" s="271"/>
      <c r="N61" s="272"/>
      <c r="O61" s="273"/>
      <c r="P61" s="239"/>
    </row>
    <row r="62" spans="1:16" ht="14.1" customHeight="1" x14ac:dyDescent="0.15">
      <c r="A62" s="248"/>
      <c r="B62" s="130" t="s">
        <v>46</v>
      </c>
      <c r="C62" s="245"/>
      <c r="D62" s="245"/>
      <c r="E62" s="245"/>
      <c r="F62" s="246"/>
      <c r="G62" s="253"/>
      <c r="H62" s="254"/>
      <c r="I62" s="255"/>
      <c r="J62" s="262"/>
      <c r="K62" s="263"/>
      <c r="L62" s="264"/>
      <c r="M62" s="271"/>
      <c r="N62" s="272"/>
      <c r="O62" s="273"/>
      <c r="P62" s="239"/>
    </row>
    <row r="63" spans="1:16" ht="14.1" customHeight="1" x14ac:dyDescent="0.15">
      <c r="A63" s="248"/>
      <c r="B63" s="131" t="s">
        <v>10</v>
      </c>
      <c r="C63" s="241" t="str">
        <f>IFERROR(VLOOKUP(C62,Classement,2,FALSE),"")</f>
        <v/>
      </c>
      <c r="D63" s="241"/>
      <c r="E63" s="241"/>
      <c r="F63" s="242"/>
      <c r="G63" s="253"/>
      <c r="H63" s="254"/>
      <c r="I63" s="255"/>
      <c r="J63" s="262"/>
      <c r="K63" s="263"/>
      <c r="L63" s="264"/>
      <c r="M63" s="271"/>
      <c r="N63" s="272"/>
      <c r="O63" s="273"/>
      <c r="P63" s="239"/>
    </row>
    <row r="64" spans="1:16" ht="14.1" customHeight="1" x14ac:dyDescent="0.15">
      <c r="A64" s="248"/>
      <c r="B64" s="132"/>
      <c r="C64" s="243" t="s">
        <v>488</v>
      </c>
      <c r="D64" s="243"/>
      <c r="E64" s="243"/>
      <c r="F64" s="244"/>
      <c r="G64" s="253"/>
      <c r="H64" s="254"/>
      <c r="I64" s="255"/>
      <c r="J64" s="262"/>
      <c r="K64" s="263"/>
      <c r="L64" s="264"/>
      <c r="M64" s="271"/>
      <c r="N64" s="272"/>
      <c r="O64" s="273"/>
      <c r="P64" s="239"/>
    </row>
    <row r="65" spans="1:25" ht="14.1" customHeight="1" x14ac:dyDescent="0.15">
      <c r="A65" s="248"/>
      <c r="B65" s="130" t="s">
        <v>46</v>
      </c>
      <c r="C65" s="245"/>
      <c r="D65" s="245"/>
      <c r="E65" s="245"/>
      <c r="F65" s="246"/>
      <c r="G65" s="253"/>
      <c r="H65" s="254"/>
      <c r="I65" s="255"/>
      <c r="J65" s="262"/>
      <c r="K65" s="263"/>
      <c r="L65" s="264"/>
      <c r="M65" s="271"/>
      <c r="N65" s="272"/>
      <c r="O65" s="273"/>
      <c r="P65" s="239"/>
    </row>
    <row r="66" spans="1:25" ht="14.1" customHeight="1" x14ac:dyDescent="0.15">
      <c r="A66" s="248"/>
      <c r="B66" s="131" t="s">
        <v>10</v>
      </c>
      <c r="C66" s="241" t="str">
        <f>IFERROR(VLOOKUP(C65,Classement,2,FALSE),"")</f>
        <v/>
      </c>
      <c r="D66" s="241"/>
      <c r="E66" s="241"/>
      <c r="F66" s="242"/>
      <c r="G66" s="253"/>
      <c r="H66" s="254"/>
      <c r="I66" s="255"/>
      <c r="J66" s="262"/>
      <c r="K66" s="263"/>
      <c r="L66" s="264"/>
      <c r="M66" s="271"/>
      <c r="N66" s="272"/>
      <c r="O66" s="273"/>
      <c r="P66" s="239"/>
    </row>
    <row r="67" spans="1:25" ht="14.1" customHeight="1" x14ac:dyDescent="0.15">
      <c r="A67" s="248"/>
      <c r="B67" s="132"/>
      <c r="C67" s="243" t="s">
        <v>489</v>
      </c>
      <c r="D67" s="243"/>
      <c r="E67" s="243"/>
      <c r="F67" s="244"/>
      <c r="G67" s="253"/>
      <c r="H67" s="254"/>
      <c r="I67" s="255"/>
      <c r="J67" s="262"/>
      <c r="K67" s="263"/>
      <c r="L67" s="264"/>
      <c r="M67" s="271"/>
      <c r="N67" s="272"/>
      <c r="O67" s="273"/>
      <c r="P67" s="239"/>
    </row>
    <row r="68" spans="1:25" ht="14.1" customHeight="1" x14ac:dyDescent="0.15">
      <c r="A68" s="248"/>
      <c r="B68" s="130" t="s">
        <v>46</v>
      </c>
      <c r="C68" s="245"/>
      <c r="D68" s="245"/>
      <c r="E68" s="245"/>
      <c r="F68" s="246"/>
      <c r="G68" s="253"/>
      <c r="H68" s="254"/>
      <c r="I68" s="255"/>
      <c r="J68" s="262"/>
      <c r="K68" s="263"/>
      <c r="L68" s="264"/>
      <c r="M68" s="271"/>
      <c r="N68" s="272"/>
      <c r="O68" s="273"/>
      <c r="P68" s="239"/>
    </row>
    <row r="69" spans="1:25" ht="14.1" customHeight="1" x14ac:dyDescent="0.15">
      <c r="A69" s="248"/>
      <c r="B69" s="131" t="s">
        <v>10</v>
      </c>
      <c r="C69" s="241" t="str">
        <f>IFERROR(VLOOKUP(C68,Classement,2,FALSE),"")</f>
        <v/>
      </c>
      <c r="D69" s="241"/>
      <c r="E69" s="241"/>
      <c r="F69" s="242"/>
      <c r="G69" s="253"/>
      <c r="H69" s="254"/>
      <c r="I69" s="255"/>
      <c r="J69" s="262"/>
      <c r="K69" s="263"/>
      <c r="L69" s="264"/>
      <c r="M69" s="271"/>
      <c r="N69" s="272"/>
      <c r="O69" s="273"/>
      <c r="P69" s="239"/>
    </row>
    <row r="70" spans="1:25" ht="14.1" customHeight="1" x14ac:dyDescent="0.15">
      <c r="A70" s="249"/>
      <c r="B70" s="132"/>
      <c r="C70" s="243" t="s">
        <v>489</v>
      </c>
      <c r="D70" s="243"/>
      <c r="E70" s="243"/>
      <c r="F70" s="244"/>
      <c r="G70" s="256"/>
      <c r="H70" s="257"/>
      <c r="I70" s="258"/>
      <c r="J70" s="265"/>
      <c r="K70" s="266"/>
      <c r="L70" s="267"/>
      <c r="M70" s="274"/>
      <c r="N70" s="275"/>
      <c r="O70" s="276"/>
      <c r="P70" s="240"/>
      <c r="Q70" s="114"/>
      <c r="R70" s="114"/>
      <c r="S70" s="114"/>
      <c r="T70" s="114"/>
      <c r="U70" s="114"/>
      <c r="V70" s="114"/>
      <c r="W70" s="114"/>
      <c r="X70" s="114"/>
      <c r="Y70" s="114"/>
    </row>
    <row r="71" spans="1:25" ht="14.1" customHeight="1" x14ac:dyDescent="0.15">
      <c r="A71" s="113"/>
      <c r="B71" s="114"/>
      <c r="C71" s="114"/>
      <c r="D71" s="114"/>
      <c r="E71" s="114"/>
      <c r="F71" s="133"/>
      <c r="G71" s="133"/>
      <c r="H71" s="133"/>
      <c r="I71" s="133"/>
      <c r="J71" s="133"/>
      <c r="K71" s="134"/>
      <c r="L71" s="135"/>
      <c r="M71" s="227" t="s">
        <v>50</v>
      </c>
      <c r="N71" s="228"/>
      <c r="O71" s="228"/>
      <c r="P71" s="231" t="str">
        <f>IFERROR(IF(P47="","",(SUM(P47:P70))),"")</f>
        <v/>
      </c>
    </row>
    <row r="72" spans="1:25" ht="14.1" customHeight="1" x14ac:dyDescent="0.15">
      <c r="A72" s="113"/>
      <c r="B72" s="114"/>
      <c r="C72" s="114"/>
      <c r="D72" s="114"/>
      <c r="E72" s="114"/>
      <c r="F72" s="133"/>
      <c r="G72" s="133"/>
      <c r="H72" s="133"/>
      <c r="I72" s="133"/>
      <c r="J72" s="133"/>
      <c r="K72" s="134"/>
      <c r="L72" s="134"/>
      <c r="M72" s="229"/>
      <c r="N72" s="230"/>
      <c r="O72" s="230"/>
      <c r="P72" s="232"/>
    </row>
    <row r="73" spans="1:25" ht="16.5" customHeight="1" x14ac:dyDescent="0.15">
      <c r="A73" s="113"/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</row>
    <row r="74" spans="1:25" ht="14.1" customHeight="1" x14ac:dyDescent="0.15">
      <c r="A74" s="233" t="s">
        <v>20</v>
      </c>
      <c r="B74" s="234"/>
      <c r="C74" s="137"/>
      <c r="D74" s="235" t="str">
        <f>IFERROR(IF(D75="","Aucune","Réclamation suivante:"),"")</f>
        <v>Aucune</v>
      </c>
      <c r="E74" s="235"/>
      <c r="F74" s="235"/>
      <c r="G74" s="138"/>
      <c r="H74" s="138"/>
      <c r="I74" s="138"/>
      <c r="J74" s="138"/>
      <c r="K74" s="138"/>
      <c r="L74" s="138"/>
      <c r="M74" s="138"/>
      <c r="N74" s="138"/>
      <c r="O74" s="138"/>
      <c r="P74" s="139"/>
    </row>
    <row r="75" spans="1:25" ht="14.1" customHeight="1" x14ac:dyDescent="0.15">
      <c r="A75" s="140"/>
      <c r="B75" s="114"/>
      <c r="C75" s="114"/>
      <c r="D75" s="236"/>
      <c r="E75" s="236"/>
      <c r="F75" s="236"/>
      <c r="G75" s="236"/>
      <c r="H75" s="236"/>
      <c r="I75" s="236"/>
      <c r="J75" s="236"/>
      <c r="K75" s="236"/>
      <c r="L75" s="236"/>
      <c r="M75" s="236"/>
      <c r="N75" s="236"/>
      <c r="O75" s="236"/>
      <c r="P75" s="141"/>
    </row>
    <row r="76" spans="1:25" ht="14.1" customHeight="1" x14ac:dyDescent="0.15">
      <c r="A76" s="140"/>
      <c r="B76" s="114"/>
      <c r="C76" s="114"/>
      <c r="D76" s="236"/>
      <c r="E76" s="236"/>
      <c r="F76" s="236"/>
      <c r="G76" s="236"/>
      <c r="H76" s="236"/>
      <c r="I76" s="236"/>
      <c r="J76" s="236"/>
      <c r="K76" s="236"/>
      <c r="L76" s="236"/>
      <c r="M76" s="236"/>
      <c r="N76" s="236"/>
      <c r="O76" s="236"/>
      <c r="P76" s="141"/>
      <c r="Q76" s="114"/>
      <c r="R76" s="114"/>
      <c r="S76" s="114"/>
      <c r="T76" s="114"/>
      <c r="U76" s="114"/>
      <c r="V76" s="114"/>
      <c r="W76" s="114"/>
      <c r="X76" s="114"/>
      <c r="Y76" s="114"/>
    </row>
    <row r="77" spans="1:25" ht="14.1" customHeight="1" x14ac:dyDescent="0.15">
      <c r="A77" s="140"/>
      <c r="B77" s="114"/>
      <c r="C77" s="114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41"/>
      <c r="Q77" s="114"/>
      <c r="R77" s="114"/>
      <c r="S77" s="114"/>
      <c r="T77" s="114"/>
      <c r="U77" s="114"/>
      <c r="V77" s="114"/>
      <c r="W77" s="114"/>
      <c r="X77" s="114"/>
      <c r="Y77" s="114"/>
    </row>
    <row r="78" spans="1:25" ht="14.1" customHeight="1" x14ac:dyDescent="0.15">
      <c r="A78" s="140" t="s">
        <v>21</v>
      </c>
      <c r="B78" s="114"/>
      <c r="C78" s="109"/>
      <c r="D78" s="114"/>
      <c r="E78" s="114"/>
      <c r="F78" s="237"/>
      <c r="G78" s="237"/>
      <c r="H78" s="237"/>
      <c r="I78" s="237"/>
      <c r="J78" s="237"/>
      <c r="K78" s="114"/>
      <c r="L78" s="114" t="s">
        <v>22</v>
      </c>
      <c r="M78" s="114"/>
      <c r="N78" s="114"/>
      <c r="O78" s="114"/>
      <c r="P78" s="141"/>
      <c r="Q78" s="114"/>
      <c r="R78" s="114"/>
      <c r="S78" s="114"/>
      <c r="T78" s="114"/>
      <c r="U78" s="114"/>
      <c r="V78" s="114"/>
      <c r="W78" s="114"/>
      <c r="X78" s="114"/>
      <c r="Y78" s="114"/>
    </row>
    <row r="79" spans="1:25" ht="9.9499999999999993" customHeight="1" x14ac:dyDescent="0.15">
      <c r="A79" s="140"/>
      <c r="B79" s="114"/>
      <c r="C79" s="109"/>
      <c r="D79" s="114"/>
      <c r="E79" s="114"/>
      <c r="F79" s="118"/>
      <c r="G79" s="118"/>
      <c r="H79" s="118"/>
      <c r="I79" s="114"/>
      <c r="J79" s="114"/>
      <c r="K79" s="114"/>
      <c r="L79" s="114"/>
      <c r="M79" s="114"/>
      <c r="N79" s="114"/>
      <c r="O79" s="114"/>
      <c r="P79" s="141"/>
      <c r="Q79" s="114"/>
      <c r="R79" s="114"/>
      <c r="S79" s="114"/>
      <c r="T79" s="114"/>
      <c r="U79" s="114"/>
      <c r="V79" s="114"/>
      <c r="W79" s="114"/>
      <c r="X79" s="114"/>
      <c r="Y79" s="114"/>
    </row>
    <row r="80" spans="1:25" ht="15" customHeight="1" x14ac:dyDescent="0.15">
      <c r="A80" s="140" t="s">
        <v>23</v>
      </c>
      <c r="B80" s="114"/>
      <c r="C80" s="109"/>
      <c r="D80" s="114"/>
      <c r="E80" s="114"/>
      <c r="F80" s="237"/>
      <c r="G80" s="237"/>
      <c r="H80" s="237"/>
      <c r="I80" s="237"/>
      <c r="J80" s="237"/>
      <c r="K80" s="114"/>
      <c r="L80" s="114" t="s">
        <v>22</v>
      </c>
      <c r="M80" s="114"/>
      <c r="N80" s="114"/>
      <c r="O80" s="114"/>
      <c r="P80" s="141"/>
      <c r="Q80" s="114"/>
      <c r="R80" s="114"/>
      <c r="S80" s="114"/>
      <c r="T80" s="114"/>
      <c r="U80" s="114"/>
      <c r="V80" s="114"/>
      <c r="W80" s="114"/>
      <c r="X80" s="114"/>
      <c r="Y80" s="114"/>
    </row>
    <row r="81" spans="1:25" ht="15" customHeight="1" x14ac:dyDescent="0.15">
      <c r="A81" s="142"/>
      <c r="B81" s="143"/>
      <c r="C81" s="144"/>
      <c r="D81" s="143"/>
      <c r="E81" s="143"/>
      <c r="F81" s="145"/>
      <c r="G81" s="145"/>
      <c r="H81" s="145"/>
      <c r="I81" s="143"/>
      <c r="J81" s="143"/>
      <c r="K81" s="143"/>
      <c r="L81" s="143"/>
      <c r="M81" s="143"/>
      <c r="N81" s="143"/>
      <c r="O81" s="143"/>
      <c r="P81" s="146"/>
      <c r="Q81" s="114"/>
      <c r="R81" s="114"/>
      <c r="S81" s="114"/>
      <c r="T81" s="114"/>
      <c r="U81" s="114"/>
      <c r="V81" s="114"/>
      <c r="W81" s="114"/>
      <c r="X81" s="114"/>
      <c r="Y81" s="114"/>
    </row>
    <row r="82" spans="1:25" s="114" customFormat="1" ht="9.75" customHeight="1" x14ac:dyDescent="0.2">
      <c r="A82" s="113"/>
      <c r="C82" s="109"/>
      <c r="F82" s="118"/>
      <c r="G82" s="118"/>
    </row>
    <row r="83" spans="1:25" ht="15" customHeight="1" x14ac:dyDescent="0.15">
      <c r="A83" s="113"/>
      <c r="B83" s="114"/>
      <c r="C83" s="109"/>
      <c r="D83" s="109" t="s">
        <v>490</v>
      </c>
      <c r="E83" s="114"/>
      <c r="F83" s="224"/>
      <c r="G83" s="22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</row>
    <row r="84" spans="1:25" ht="8.25" customHeight="1" x14ac:dyDescent="0.15">
      <c r="A84" s="113"/>
      <c r="B84" s="114"/>
      <c r="C84" s="109"/>
      <c r="D84" s="109"/>
      <c r="E84" s="109"/>
      <c r="F84" s="118"/>
      <c r="G84" s="118"/>
      <c r="H84" s="114"/>
      <c r="I84" s="114"/>
      <c r="J84" s="114"/>
      <c r="K84" s="114"/>
      <c r="L84" s="114"/>
      <c r="M84" s="114"/>
      <c r="N84" s="114"/>
      <c r="O84" s="114"/>
      <c r="P84" s="114"/>
      <c r="Q84" s="113"/>
      <c r="R84" s="113"/>
      <c r="S84" s="113"/>
      <c r="T84" s="113"/>
      <c r="U84" s="113"/>
      <c r="V84" s="113"/>
      <c r="W84" s="113"/>
      <c r="X84" s="113"/>
      <c r="Y84" s="113"/>
    </row>
    <row r="85" spans="1:25" ht="9.9499999999999993" customHeight="1" x14ac:dyDescent="0.15">
      <c r="A85" s="225" t="s">
        <v>25</v>
      </c>
      <c r="B85" s="225"/>
      <c r="C85" s="225"/>
      <c r="D85" s="225"/>
      <c r="E85" s="225"/>
      <c r="F85" s="225"/>
      <c r="G85" s="225"/>
      <c r="H85" s="225"/>
      <c r="I85" s="225"/>
      <c r="J85" s="225"/>
      <c r="K85" s="225"/>
      <c r="L85" s="225"/>
      <c r="M85" s="225"/>
      <c r="N85" s="225"/>
      <c r="O85" s="225"/>
      <c r="P85" s="225"/>
      <c r="Q85" s="114"/>
      <c r="R85" s="114"/>
      <c r="S85" s="114"/>
      <c r="T85" s="114"/>
      <c r="U85" s="114"/>
      <c r="V85" s="114"/>
      <c r="W85" s="114"/>
      <c r="X85" s="114"/>
      <c r="Y85" s="114"/>
    </row>
    <row r="86" spans="1:25" ht="9.9499999999999993" customHeight="1" x14ac:dyDescent="0.15">
      <c r="A86" s="226" t="s">
        <v>26</v>
      </c>
      <c r="B86" s="226"/>
      <c r="C86" s="226"/>
      <c r="D86" s="226"/>
      <c r="E86" s="226"/>
      <c r="F86" s="226"/>
      <c r="G86" s="226"/>
      <c r="H86" s="226"/>
      <c r="I86" s="226"/>
      <c r="J86" s="226"/>
      <c r="K86" s="226"/>
      <c r="L86" s="226"/>
      <c r="M86" s="226"/>
      <c r="N86" s="226"/>
      <c r="O86" s="226"/>
      <c r="P86" s="226"/>
    </row>
    <row r="87" spans="1:25" ht="9.9499999999999993" customHeight="1" x14ac:dyDescent="0.15">
      <c r="A87" s="226"/>
      <c r="B87" s="226"/>
      <c r="C87" s="226"/>
      <c r="D87" s="226"/>
      <c r="E87" s="226"/>
      <c r="F87" s="226"/>
      <c r="G87" s="226"/>
      <c r="H87" s="226"/>
      <c r="I87" s="226"/>
      <c r="J87" s="226"/>
      <c r="K87" s="226"/>
      <c r="L87" s="226"/>
      <c r="M87" s="226"/>
      <c r="N87" s="226"/>
      <c r="O87" s="226"/>
      <c r="P87" s="226"/>
    </row>
    <row r="88" spans="1:25" ht="9.9499999999999993" customHeight="1" x14ac:dyDescent="0.15">
      <c r="A88" s="113"/>
      <c r="B88" s="114"/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</row>
    <row r="89" spans="1:25" ht="9.9499999999999993" customHeight="1" x14ac:dyDescent="0.15"/>
    <row r="90" spans="1:25" ht="9.9499999999999993" customHeight="1" x14ac:dyDescent="0.15"/>
    <row r="91" spans="1:25" ht="9.9499999999999993" customHeight="1" x14ac:dyDescent="0.15"/>
    <row r="92" spans="1:25" ht="9.9499999999999993" customHeight="1" x14ac:dyDescent="0.15"/>
    <row r="93" spans="1:25" ht="9.9499999999999993" customHeight="1" x14ac:dyDescent="0.15"/>
    <row r="94" spans="1:25" ht="9.9499999999999993" customHeight="1" x14ac:dyDescent="0.15"/>
    <row r="95" spans="1:25" ht="9.9499999999999993" customHeight="1" x14ac:dyDescent="0.15"/>
    <row r="96" spans="1:25" ht="9.9499999999999993" customHeight="1" x14ac:dyDescent="0.15"/>
    <row r="97" ht="9.9499999999999993" customHeight="1" x14ac:dyDescent="0.15"/>
    <row r="98" ht="9.9499999999999993" customHeight="1" x14ac:dyDescent="0.15"/>
    <row r="99" ht="9.9499999999999993" customHeight="1" x14ac:dyDescent="0.15"/>
    <row r="100" ht="9.9499999999999993" customHeight="1" x14ac:dyDescent="0.15"/>
    <row r="101" ht="9.9499999999999993" customHeight="1" x14ac:dyDescent="0.15"/>
    <row r="102" ht="9.9499999999999993" customHeight="1" x14ac:dyDescent="0.15"/>
    <row r="103" ht="9.9499999999999993" customHeight="1" x14ac:dyDescent="0.15"/>
    <row r="104" ht="9.9499999999999993" customHeight="1" x14ac:dyDescent="0.15"/>
    <row r="105" ht="9.9499999999999993" customHeight="1" x14ac:dyDescent="0.15"/>
    <row r="106" ht="9.9499999999999993" customHeight="1" x14ac:dyDescent="0.15"/>
    <row r="107" ht="9.9499999999999993" customHeight="1" x14ac:dyDescent="0.15"/>
    <row r="108" ht="9.9499999999999993" customHeight="1" x14ac:dyDescent="0.15"/>
    <row r="109" ht="9.9499999999999993" customHeight="1" x14ac:dyDescent="0.15"/>
    <row r="110" ht="9.9499999999999993" customHeight="1" x14ac:dyDescent="0.15"/>
    <row r="111" ht="9.9499999999999993" customHeight="1" x14ac:dyDescent="0.15"/>
    <row r="112" ht="9.9499999999999993" customHeight="1" x14ac:dyDescent="0.15"/>
    <row r="113" ht="9.9499999999999993" customHeight="1" x14ac:dyDescent="0.15"/>
    <row r="114" ht="9.9499999999999993" customHeight="1" x14ac:dyDescent="0.15"/>
    <row r="115" ht="9.9499999999999993" customHeight="1" x14ac:dyDescent="0.15"/>
    <row r="116" ht="9.9499999999999993" customHeight="1" x14ac:dyDescent="0.15"/>
    <row r="117" ht="9.9499999999999993" customHeight="1" x14ac:dyDescent="0.15"/>
    <row r="118" ht="9.9499999999999993" customHeight="1" x14ac:dyDescent="0.15"/>
    <row r="119" ht="9.9499999999999993" customHeight="1" x14ac:dyDescent="0.15"/>
    <row r="120" ht="9.9499999999999993" customHeight="1" x14ac:dyDescent="0.15"/>
    <row r="121" ht="9.9499999999999993" customHeight="1" x14ac:dyDescent="0.15"/>
    <row r="122" ht="9.9499999999999993" customHeight="1" x14ac:dyDescent="0.15"/>
    <row r="123" ht="9.9499999999999993" customHeight="1" x14ac:dyDescent="0.15"/>
    <row r="124" ht="9.9499999999999993" customHeight="1" x14ac:dyDescent="0.15"/>
    <row r="125" ht="9.9499999999999993" customHeight="1" x14ac:dyDescent="0.15"/>
    <row r="126" ht="9.9499999999999993" customHeight="1" x14ac:dyDescent="0.15"/>
    <row r="127" ht="9.9499999999999993" customHeight="1" x14ac:dyDescent="0.15"/>
    <row r="128" ht="9.9499999999999993" customHeight="1" x14ac:dyDescent="0.15"/>
    <row r="129" ht="9.9499999999999993" customHeight="1" x14ac:dyDescent="0.15"/>
    <row r="130" ht="9.9499999999999993" customHeight="1" x14ac:dyDescent="0.15"/>
    <row r="131" ht="9.9499999999999993" customHeight="1" x14ac:dyDescent="0.15"/>
    <row r="132" ht="9.9499999999999993" customHeight="1" x14ac:dyDescent="0.15"/>
    <row r="133" ht="9.9499999999999993" customHeight="1" x14ac:dyDescent="0.15"/>
    <row r="134" ht="9.9499999999999993" customHeight="1" x14ac:dyDescent="0.15"/>
    <row r="135" ht="9.9499999999999993" customHeight="1" x14ac:dyDescent="0.15"/>
    <row r="136" ht="9.9499999999999993" customHeight="1" x14ac:dyDescent="0.15"/>
    <row r="137" ht="9.9499999999999993" customHeight="1" x14ac:dyDescent="0.15"/>
    <row r="138" ht="9.9499999999999993" customHeight="1" x14ac:dyDescent="0.15"/>
    <row r="139" ht="9.9499999999999993" customHeight="1" x14ac:dyDescent="0.15"/>
    <row r="140" ht="9.9499999999999993" customHeight="1" x14ac:dyDescent="0.15"/>
    <row r="141" ht="9.9499999999999993" customHeight="1" x14ac:dyDescent="0.15"/>
    <row r="142" ht="9.9499999999999993" customHeight="1" x14ac:dyDescent="0.15"/>
    <row r="143" ht="9.9499999999999993" customHeight="1" x14ac:dyDescent="0.15"/>
    <row r="144" ht="9.9499999999999993" customHeight="1" x14ac:dyDescent="0.15"/>
    <row r="145" ht="9.9499999999999993" customHeight="1" x14ac:dyDescent="0.15"/>
    <row r="146" ht="9.9499999999999993" customHeight="1" x14ac:dyDescent="0.15"/>
    <row r="147" ht="9.9499999999999993" customHeight="1" x14ac:dyDescent="0.15"/>
    <row r="148" ht="9.9499999999999993" customHeight="1" x14ac:dyDescent="0.15"/>
    <row r="149" ht="9.9499999999999993" customHeight="1" x14ac:dyDescent="0.15"/>
    <row r="150" ht="9.9499999999999993" customHeight="1" x14ac:dyDescent="0.15"/>
    <row r="151" ht="9.9499999999999993" customHeight="1" x14ac:dyDescent="0.15"/>
    <row r="152" ht="9.9499999999999993" customHeight="1" x14ac:dyDescent="0.15"/>
    <row r="153" ht="9.9499999999999993" customHeight="1" x14ac:dyDescent="0.15"/>
    <row r="154" ht="9.9499999999999993" customHeight="1" x14ac:dyDescent="0.15"/>
    <row r="155" ht="9.9499999999999993" customHeight="1" x14ac:dyDescent="0.15"/>
    <row r="156" ht="9.9499999999999993" customHeight="1" x14ac:dyDescent="0.15"/>
    <row r="157" ht="9.9499999999999993" customHeight="1" x14ac:dyDescent="0.15"/>
    <row r="158" ht="9.9499999999999993" customHeight="1" x14ac:dyDescent="0.15"/>
    <row r="159" ht="9.9499999999999993" customHeight="1" x14ac:dyDescent="0.15"/>
    <row r="160" ht="9.9499999999999993" customHeight="1" x14ac:dyDescent="0.15"/>
    <row r="161" ht="9.9499999999999993" customHeight="1" x14ac:dyDescent="0.15"/>
    <row r="162" ht="9.9499999999999993" customHeight="1" x14ac:dyDescent="0.15"/>
    <row r="163" ht="9.9499999999999993" customHeight="1" x14ac:dyDescent="0.15"/>
    <row r="164" ht="9.9499999999999993" customHeight="1" x14ac:dyDescent="0.15"/>
    <row r="165" ht="9.9499999999999993" customHeight="1" x14ac:dyDescent="0.15"/>
    <row r="166" ht="9.9499999999999993" customHeight="1" x14ac:dyDescent="0.15"/>
    <row r="167" ht="9.9499999999999993" customHeight="1" x14ac:dyDescent="0.15"/>
    <row r="168" ht="9.9499999999999993" customHeight="1" x14ac:dyDescent="0.15"/>
    <row r="169" ht="9.9499999999999993" customHeight="1" x14ac:dyDescent="0.15"/>
    <row r="170" ht="9.9499999999999993" customHeight="1" x14ac:dyDescent="0.15"/>
    <row r="171" ht="9.9499999999999993" customHeight="1" x14ac:dyDescent="0.15"/>
    <row r="172" ht="9.9499999999999993" customHeight="1" x14ac:dyDescent="0.15"/>
    <row r="173" ht="9.9499999999999993" customHeight="1" x14ac:dyDescent="0.15"/>
    <row r="174" ht="9.9499999999999993" customHeight="1" x14ac:dyDescent="0.15"/>
    <row r="175" ht="9.9499999999999993" customHeight="1" x14ac:dyDescent="0.15"/>
    <row r="176" ht="9.9499999999999993" customHeight="1" x14ac:dyDescent="0.15"/>
    <row r="177" ht="9.9499999999999993" customHeight="1" x14ac:dyDescent="0.15"/>
    <row r="178" ht="9.9499999999999993" customHeight="1" x14ac:dyDescent="0.15"/>
    <row r="179" ht="9.9499999999999993" customHeight="1" x14ac:dyDescent="0.15"/>
    <row r="180" ht="9.9499999999999993" customHeight="1" x14ac:dyDescent="0.15"/>
    <row r="181" ht="9.9499999999999993" customHeight="1" x14ac:dyDescent="0.15"/>
    <row r="182" ht="9.9499999999999993" customHeight="1" x14ac:dyDescent="0.15"/>
    <row r="183" ht="9.9499999999999993" customHeight="1" x14ac:dyDescent="0.15"/>
    <row r="184" ht="9.9499999999999993" customHeight="1" x14ac:dyDescent="0.15"/>
    <row r="185" ht="9.9499999999999993" customHeight="1" x14ac:dyDescent="0.15"/>
    <row r="186" ht="9.9499999999999993" customHeight="1" x14ac:dyDescent="0.15"/>
    <row r="187" ht="9.9499999999999993" customHeight="1" x14ac:dyDescent="0.15"/>
    <row r="188" ht="9.9499999999999993" customHeight="1" x14ac:dyDescent="0.15"/>
    <row r="189" ht="9.9499999999999993" customHeight="1" x14ac:dyDescent="0.15"/>
    <row r="190" ht="9.9499999999999993" customHeight="1" x14ac:dyDescent="0.15"/>
    <row r="191" ht="9.9499999999999993" customHeight="1" x14ac:dyDescent="0.15"/>
    <row r="192" ht="9.9499999999999993" customHeight="1" x14ac:dyDescent="0.15"/>
    <row r="193" ht="9.9499999999999993" customHeight="1" x14ac:dyDescent="0.15"/>
    <row r="194" ht="9.9499999999999993" customHeight="1" x14ac:dyDescent="0.15"/>
    <row r="195" ht="9.9499999999999993" customHeight="1" x14ac:dyDescent="0.15"/>
    <row r="196" ht="9.9499999999999993" customHeight="1" x14ac:dyDescent="0.15"/>
    <row r="197" ht="9.9499999999999993" customHeight="1" x14ac:dyDescent="0.15"/>
    <row r="198" ht="9.9499999999999993" customHeight="1" x14ac:dyDescent="0.15"/>
    <row r="199" ht="9.9499999999999993" customHeight="1" x14ac:dyDescent="0.15"/>
    <row r="200" ht="9.9499999999999993" customHeight="1" x14ac:dyDescent="0.15"/>
    <row r="201" ht="9.9499999999999993" customHeight="1" x14ac:dyDescent="0.15"/>
    <row r="202" ht="9.9499999999999993" customHeight="1" x14ac:dyDescent="0.15"/>
    <row r="203" ht="9.9499999999999993" customHeight="1" x14ac:dyDescent="0.15"/>
    <row r="204" ht="9.9499999999999993" customHeight="1" x14ac:dyDescent="0.15"/>
    <row r="205" ht="9.9499999999999993" customHeight="1" x14ac:dyDescent="0.15"/>
    <row r="206" ht="9.9499999999999993" customHeight="1" x14ac:dyDescent="0.15"/>
    <row r="207" ht="9.9499999999999993" customHeight="1" x14ac:dyDescent="0.15"/>
    <row r="208" ht="9.9499999999999993" customHeight="1" x14ac:dyDescent="0.15"/>
    <row r="209" ht="9.9499999999999993" customHeight="1" x14ac:dyDescent="0.15"/>
    <row r="210" ht="9.9499999999999993" customHeight="1" x14ac:dyDescent="0.15"/>
    <row r="211" ht="9.9499999999999993" customHeight="1" x14ac:dyDescent="0.15"/>
    <row r="212" ht="9.9499999999999993" customHeight="1" x14ac:dyDescent="0.15"/>
    <row r="213" ht="9.9499999999999993" customHeight="1" x14ac:dyDescent="0.15"/>
    <row r="214" ht="9.9499999999999993" customHeight="1" x14ac:dyDescent="0.15"/>
    <row r="215" ht="9.9499999999999993" customHeight="1" x14ac:dyDescent="0.15"/>
    <row r="216" ht="9.9499999999999993" customHeight="1" x14ac:dyDescent="0.15"/>
    <row r="217" ht="9.9499999999999993" customHeight="1" x14ac:dyDescent="0.15"/>
    <row r="218" ht="9.9499999999999993" customHeight="1" x14ac:dyDescent="0.15"/>
    <row r="219" ht="9.9499999999999993" customHeight="1" x14ac:dyDescent="0.15"/>
    <row r="220" ht="9.9499999999999993" customHeight="1" x14ac:dyDescent="0.15"/>
    <row r="221" ht="9.9499999999999993" customHeight="1" x14ac:dyDescent="0.15"/>
    <row r="222" ht="9.9499999999999993" customHeight="1" x14ac:dyDescent="0.15"/>
    <row r="223" ht="9.9499999999999993" customHeight="1" x14ac:dyDescent="0.15"/>
    <row r="224" ht="9.9499999999999993" customHeight="1" x14ac:dyDescent="0.15"/>
    <row r="225" ht="9.9499999999999993" customHeight="1" x14ac:dyDescent="0.15"/>
    <row r="226" ht="9.9499999999999993" customHeight="1" x14ac:dyDescent="0.15"/>
    <row r="227" ht="9.9499999999999993" customHeight="1" x14ac:dyDescent="0.15"/>
    <row r="228" ht="9.9499999999999993" customHeight="1" x14ac:dyDescent="0.15"/>
    <row r="229" ht="9.9499999999999993" customHeight="1" x14ac:dyDescent="0.15"/>
    <row r="230" ht="9.9499999999999993" customHeight="1" x14ac:dyDescent="0.15"/>
    <row r="231" ht="9.9499999999999993" customHeight="1" x14ac:dyDescent="0.15"/>
    <row r="232" ht="9.9499999999999993" customHeight="1" x14ac:dyDescent="0.15"/>
    <row r="233" ht="9.9499999999999993" customHeight="1" x14ac:dyDescent="0.15"/>
    <row r="234" ht="9.9499999999999993" customHeight="1" x14ac:dyDescent="0.15"/>
    <row r="235" ht="9.9499999999999993" customHeight="1" x14ac:dyDescent="0.15"/>
    <row r="236" ht="9.9499999999999993" customHeight="1" x14ac:dyDescent="0.15"/>
    <row r="237" ht="9.9499999999999993" customHeight="1" x14ac:dyDescent="0.15"/>
    <row r="238" ht="9.9499999999999993" customHeight="1" x14ac:dyDescent="0.15"/>
    <row r="239" ht="9.9499999999999993" customHeight="1" x14ac:dyDescent="0.15"/>
    <row r="240" ht="9.9499999999999993" customHeight="1" x14ac:dyDescent="0.15"/>
    <row r="241" ht="9.9499999999999993" customHeight="1" x14ac:dyDescent="0.15"/>
    <row r="242" ht="9.9499999999999993" customHeight="1" x14ac:dyDescent="0.15"/>
    <row r="243" ht="9.9499999999999993" customHeight="1" x14ac:dyDescent="0.15"/>
    <row r="244" ht="9.9499999999999993" customHeight="1" x14ac:dyDescent="0.15"/>
    <row r="245" ht="9.9499999999999993" customHeight="1" x14ac:dyDescent="0.15"/>
    <row r="246" ht="9.9499999999999993" customHeight="1" x14ac:dyDescent="0.15"/>
    <row r="247" ht="9.9499999999999993" customHeight="1" x14ac:dyDescent="0.15"/>
    <row r="248" ht="9.9499999999999993" customHeight="1" x14ac:dyDescent="0.15"/>
    <row r="249" ht="9.9499999999999993" customHeight="1" x14ac:dyDescent="0.15"/>
    <row r="250" ht="9.9499999999999993" customHeight="1" x14ac:dyDescent="0.15"/>
    <row r="251" ht="9.9499999999999993" customHeight="1" x14ac:dyDescent="0.15"/>
    <row r="252" ht="9.9499999999999993" customHeight="1" x14ac:dyDescent="0.15"/>
    <row r="253" ht="9.9499999999999993" customHeight="1" x14ac:dyDescent="0.15"/>
    <row r="254" ht="9.9499999999999993" customHeight="1" x14ac:dyDescent="0.15"/>
    <row r="255" ht="9.9499999999999993" customHeight="1" x14ac:dyDescent="0.15"/>
    <row r="256" ht="9.9499999999999993" customHeight="1" x14ac:dyDescent="0.15"/>
    <row r="257" ht="9.9499999999999993" customHeight="1" x14ac:dyDescent="0.15"/>
    <row r="258" ht="9.9499999999999993" customHeight="1" x14ac:dyDescent="0.15"/>
    <row r="259" ht="9.9499999999999993" customHeight="1" x14ac:dyDescent="0.15"/>
    <row r="260" ht="9.9499999999999993" customHeight="1" x14ac:dyDescent="0.15"/>
    <row r="261" ht="9.9499999999999993" customHeight="1" x14ac:dyDescent="0.15"/>
    <row r="262" ht="9.9499999999999993" customHeight="1" x14ac:dyDescent="0.15"/>
    <row r="263" ht="9.9499999999999993" customHeight="1" x14ac:dyDescent="0.15"/>
    <row r="264" ht="9.9499999999999993" customHeight="1" x14ac:dyDescent="0.15"/>
    <row r="265" ht="9.9499999999999993" customHeight="1" x14ac:dyDescent="0.15"/>
    <row r="266" ht="9.9499999999999993" customHeight="1" x14ac:dyDescent="0.15"/>
    <row r="267" ht="9.9499999999999993" customHeight="1" x14ac:dyDescent="0.15"/>
    <row r="268" ht="9.9499999999999993" customHeight="1" x14ac:dyDescent="0.15"/>
    <row r="269" ht="9.9499999999999993" customHeight="1" x14ac:dyDescent="0.15"/>
    <row r="270" ht="9.9499999999999993" customHeight="1" x14ac:dyDescent="0.15"/>
    <row r="271" ht="9.9499999999999993" customHeight="1" x14ac:dyDescent="0.15"/>
    <row r="272" ht="9.9499999999999993" customHeight="1" x14ac:dyDescent="0.15"/>
    <row r="273" ht="9.9499999999999993" customHeight="1" x14ac:dyDescent="0.15"/>
    <row r="274" ht="9.9499999999999993" customHeight="1" x14ac:dyDescent="0.15"/>
    <row r="275" ht="9.9499999999999993" customHeight="1" x14ac:dyDescent="0.15"/>
    <row r="276" ht="9.9499999999999993" customHeight="1" x14ac:dyDescent="0.15"/>
    <row r="277" ht="9.9499999999999993" customHeight="1" x14ac:dyDescent="0.15"/>
    <row r="278" ht="9.9499999999999993" customHeight="1" x14ac:dyDescent="0.15"/>
    <row r="279" ht="9.9499999999999993" customHeight="1" x14ac:dyDescent="0.15"/>
    <row r="280" ht="9.9499999999999993" customHeight="1" x14ac:dyDescent="0.15"/>
    <row r="281" ht="9.9499999999999993" customHeight="1" x14ac:dyDescent="0.15"/>
    <row r="282" ht="9.9499999999999993" customHeight="1" x14ac:dyDescent="0.15"/>
    <row r="283" ht="9.9499999999999993" customHeight="1" x14ac:dyDescent="0.15"/>
    <row r="284" ht="9.9499999999999993" customHeight="1" x14ac:dyDescent="0.15"/>
    <row r="285" ht="9.9499999999999993" customHeight="1" x14ac:dyDescent="0.15"/>
    <row r="286" ht="9.9499999999999993" customHeight="1" x14ac:dyDescent="0.15"/>
    <row r="287" ht="9.9499999999999993" customHeight="1" x14ac:dyDescent="0.15"/>
    <row r="288" ht="9.9499999999999993" customHeight="1" x14ac:dyDescent="0.15"/>
    <row r="289" ht="9.9499999999999993" customHeight="1" x14ac:dyDescent="0.15"/>
    <row r="290" ht="9.9499999999999993" customHeight="1" x14ac:dyDescent="0.15"/>
    <row r="291" ht="9.9499999999999993" customHeight="1" x14ac:dyDescent="0.15"/>
    <row r="292" ht="9.9499999999999993" customHeight="1" x14ac:dyDescent="0.15"/>
    <row r="293" ht="9.9499999999999993" customHeight="1" x14ac:dyDescent="0.15"/>
    <row r="294" ht="9.9499999999999993" customHeight="1" x14ac:dyDescent="0.15"/>
    <row r="295" ht="9.9499999999999993" customHeight="1" x14ac:dyDescent="0.15"/>
    <row r="296" ht="9.9499999999999993" customHeight="1" x14ac:dyDescent="0.15"/>
    <row r="297" ht="9.9499999999999993" customHeight="1" x14ac:dyDescent="0.15"/>
    <row r="298" ht="9.9499999999999993" customHeight="1" x14ac:dyDescent="0.15"/>
    <row r="299" ht="9.9499999999999993" customHeight="1" x14ac:dyDescent="0.15"/>
    <row r="300" ht="9.9499999999999993" customHeight="1" x14ac:dyDescent="0.15"/>
    <row r="301" ht="9.9499999999999993" customHeight="1" x14ac:dyDescent="0.15"/>
    <row r="302" ht="9.9499999999999993" customHeight="1" x14ac:dyDescent="0.15"/>
    <row r="303" ht="9.9499999999999993" customHeight="1" x14ac:dyDescent="0.15"/>
    <row r="304" ht="9.9499999999999993" customHeight="1" x14ac:dyDescent="0.15"/>
    <row r="305" ht="9.9499999999999993" customHeight="1" x14ac:dyDescent="0.15"/>
    <row r="306" ht="9.9499999999999993" customHeight="1" x14ac:dyDescent="0.15"/>
    <row r="307" ht="9.9499999999999993" customHeight="1" x14ac:dyDescent="0.15"/>
    <row r="308" ht="9.9499999999999993" customHeight="1" x14ac:dyDescent="0.15"/>
    <row r="309" ht="9.9499999999999993" customHeight="1" x14ac:dyDescent="0.15"/>
    <row r="310" ht="9.9499999999999993" customHeight="1" x14ac:dyDescent="0.15"/>
    <row r="311" ht="9.9499999999999993" customHeight="1" x14ac:dyDescent="0.15"/>
    <row r="312" ht="9.9499999999999993" customHeight="1" x14ac:dyDescent="0.15"/>
    <row r="313" ht="9.9499999999999993" customHeight="1" x14ac:dyDescent="0.15"/>
    <row r="314" ht="9.9499999999999993" customHeight="1" x14ac:dyDescent="0.15"/>
    <row r="315" ht="9.9499999999999993" customHeight="1" x14ac:dyDescent="0.15"/>
    <row r="316" ht="9.9499999999999993" customHeight="1" x14ac:dyDescent="0.15"/>
    <row r="317" ht="9.9499999999999993" customHeight="1" x14ac:dyDescent="0.15"/>
    <row r="318" ht="9.9499999999999993" customHeight="1" x14ac:dyDescent="0.15"/>
    <row r="319" ht="9.9499999999999993" customHeight="1" x14ac:dyDescent="0.15"/>
    <row r="320" ht="9.9499999999999993" customHeight="1" x14ac:dyDescent="0.15"/>
    <row r="321" ht="9.9499999999999993" customHeight="1" x14ac:dyDescent="0.15"/>
    <row r="322" ht="9.9499999999999993" customHeight="1" x14ac:dyDescent="0.15"/>
    <row r="323" ht="9.9499999999999993" customHeight="1" x14ac:dyDescent="0.15"/>
    <row r="324" ht="9.9499999999999993" customHeight="1" x14ac:dyDescent="0.15"/>
    <row r="325" ht="9.9499999999999993" customHeight="1" x14ac:dyDescent="0.15"/>
    <row r="326" ht="9.9499999999999993" customHeight="1" x14ac:dyDescent="0.15"/>
    <row r="327" ht="9.9499999999999993" customHeight="1" x14ac:dyDescent="0.15"/>
    <row r="328" ht="9.9499999999999993" customHeight="1" x14ac:dyDescent="0.15"/>
    <row r="329" ht="9.9499999999999993" customHeight="1" x14ac:dyDescent="0.15"/>
    <row r="330" ht="9.9499999999999993" customHeight="1" x14ac:dyDescent="0.15"/>
    <row r="331" ht="9.9499999999999993" customHeight="1" x14ac:dyDescent="0.15"/>
    <row r="332" ht="9.9499999999999993" customHeight="1" x14ac:dyDescent="0.15"/>
    <row r="333" ht="9.9499999999999993" customHeight="1" x14ac:dyDescent="0.15"/>
    <row r="334" ht="9.9499999999999993" customHeight="1" x14ac:dyDescent="0.15"/>
    <row r="335" ht="9.9499999999999993" customHeight="1" x14ac:dyDescent="0.15"/>
    <row r="336" ht="9.9499999999999993" customHeight="1" x14ac:dyDescent="0.15"/>
    <row r="337" ht="9.9499999999999993" customHeight="1" x14ac:dyDescent="0.15"/>
    <row r="338" ht="9.9499999999999993" customHeight="1" x14ac:dyDescent="0.15"/>
    <row r="339" ht="9.9499999999999993" customHeight="1" x14ac:dyDescent="0.15"/>
    <row r="340" ht="9.9499999999999993" customHeight="1" x14ac:dyDescent="0.15"/>
    <row r="341" ht="9.9499999999999993" customHeight="1" x14ac:dyDescent="0.15"/>
    <row r="342" ht="9.9499999999999993" customHeight="1" x14ac:dyDescent="0.15"/>
    <row r="343" ht="9.9499999999999993" customHeight="1" x14ac:dyDescent="0.15"/>
    <row r="344" ht="9.9499999999999993" customHeight="1" x14ac:dyDescent="0.15"/>
    <row r="345" ht="9.9499999999999993" customHeight="1" x14ac:dyDescent="0.15"/>
    <row r="346" ht="9.9499999999999993" customHeight="1" x14ac:dyDescent="0.15"/>
    <row r="347" ht="9.9499999999999993" customHeight="1" x14ac:dyDescent="0.15"/>
    <row r="348" ht="9.9499999999999993" customHeight="1" x14ac:dyDescent="0.15"/>
    <row r="349" ht="9.9499999999999993" customHeight="1" x14ac:dyDescent="0.15"/>
    <row r="350" ht="9.9499999999999993" customHeight="1" x14ac:dyDescent="0.15"/>
    <row r="351" ht="9.9499999999999993" customHeight="1" x14ac:dyDescent="0.15"/>
    <row r="352" ht="9.9499999999999993" customHeight="1" x14ac:dyDescent="0.15"/>
    <row r="353" ht="9.9499999999999993" customHeight="1" x14ac:dyDescent="0.15"/>
    <row r="354" ht="9.9499999999999993" customHeight="1" x14ac:dyDescent="0.15"/>
    <row r="355" ht="9.9499999999999993" customHeight="1" x14ac:dyDescent="0.15"/>
    <row r="356" ht="9.9499999999999993" customHeight="1" x14ac:dyDescent="0.15"/>
    <row r="357" ht="9.9499999999999993" customHeight="1" x14ac:dyDescent="0.15"/>
    <row r="358" ht="9.9499999999999993" customHeight="1" x14ac:dyDescent="0.15"/>
    <row r="359" ht="9.9499999999999993" customHeight="1" x14ac:dyDescent="0.15"/>
    <row r="360" ht="9.9499999999999993" customHeight="1" x14ac:dyDescent="0.15"/>
    <row r="361" ht="9.9499999999999993" customHeight="1" x14ac:dyDescent="0.15"/>
    <row r="362" ht="9.9499999999999993" customHeight="1" x14ac:dyDescent="0.15"/>
    <row r="363" ht="9.9499999999999993" customHeight="1" x14ac:dyDescent="0.15"/>
    <row r="364" ht="9.9499999999999993" customHeight="1" x14ac:dyDescent="0.15"/>
    <row r="365" ht="9.9499999999999993" customHeight="1" x14ac:dyDescent="0.15"/>
    <row r="366" ht="9.9499999999999993" customHeight="1" x14ac:dyDescent="0.15"/>
    <row r="367" ht="9.9499999999999993" customHeight="1" x14ac:dyDescent="0.15"/>
    <row r="368" ht="9.9499999999999993" customHeight="1" x14ac:dyDescent="0.15"/>
    <row r="369" ht="9.9499999999999993" customHeight="1" x14ac:dyDescent="0.15"/>
    <row r="370" ht="9.9499999999999993" customHeight="1" x14ac:dyDescent="0.15"/>
    <row r="371" ht="9.9499999999999993" customHeight="1" x14ac:dyDescent="0.15"/>
  </sheetData>
  <sheetProtection selectLockedCells="1"/>
  <mergeCells count="125">
    <mergeCell ref="A12:C13"/>
    <mergeCell ref="D12:H13"/>
    <mergeCell ref="I12:M13"/>
    <mergeCell ref="A14:A15"/>
    <mergeCell ref="B14:F15"/>
    <mergeCell ref="G14:I15"/>
    <mergeCell ref="J14:L15"/>
    <mergeCell ref="M14:O15"/>
    <mergeCell ref="A2:E2"/>
    <mergeCell ref="L2:P2"/>
    <mergeCell ref="A8:P8"/>
    <mergeCell ref="B10:C10"/>
    <mergeCell ref="D10:E10"/>
    <mergeCell ref="L10:O10"/>
    <mergeCell ref="P14:P15"/>
    <mergeCell ref="A16:A18"/>
    <mergeCell ref="C16:F16"/>
    <mergeCell ref="G16:I18"/>
    <mergeCell ref="J16:L18"/>
    <mergeCell ref="M16:O18"/>
    <mergeCell ref="P16:P18"/>
    <mergeCell ref="C17:F17"/>
    <mergeCell ref="C18:F18"/>
    <mergeCell ref="P22:P27"/>
    <mergeCell ref="C23:F23"/>
    <mergeCell ref="C24:F24"/>
    <mergeCell ref="C25:F25"/>
    <mergeCell ref="C26:F26"/>
    <mergeCell ref="A19:A21"/>
    <mergeCell ref="C19:F19"/>
    <mergeCell ref="G19:I21"/>
    <mergeCell ref="J19:L21"/>
    <mergeCell ref="M19:O21"/>
    <mergeCell ref="P19:P21"/>
    <mergeCell ref="C20:F20"/>
    <mergeCell ref="C21:F21"/>
    <mergeCell ref="C27:F27"/>
    <mergeCell ref="A28:A39"/>
    <mergeCell ref="C28:F28"/>
    <mergeCell ref="G28:I39"/>
    <mergeCell ref="J28:L39"/>
    <mergeCell ref="M28:O39"/>
    <mergeCell ref="C38:F38"/>
    <mergeCell ref="C39:F39"/>
    <mergeCell ref="A22:A27"/>
    <mergeCell ref="C22:F22"/>
    <mergeCell ref="G22:I27"/>
    <mergeCell ref="J22:L27"/>
    <mergeCell ref="M22:O27"/>
    <mergeCell ref="P28:P39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M40:O41"/>
    <mergeCell ref="P40:P41"/>
    <mergeCell ref="A43:C44"/>
    <mergeCell ref="D43:H44"/>
    <mergeCell ref="I43:M44"/>
    <mergeCell ref="A45:A46"/>
    <mergeCell ref="B45:F46"/>
    <mergeCell ref="G45:I46"/>
    <mergeCell ref="J45:L46"/>
    <mergeCell ref="M45:O46"/>
    <mergeCell ref="P45:P46"/>
    <mergeCell ref="A47:A49"/>
    <mergeCell ref="C47:F47"/>
    <mergeCell ref="G47:I49"/>
    <mergeCell ref="J47:L49"/>
    <mergeCell ref="M47:O49"/>
    <mergeCell ref="P47:P49"/>
    <mergeCell ref="C48:F48"/>
    <mergeCell ref="C49:F49"/>
    <mergeCell ref="P53:P58"/>
    <mergeCell ref="C54:F54"/>
    <mergeCell ref="C55:F55"/>
    <mergeCell ref="C56:F56"/>
    <mergeCell ref="C57:F57"/>
    <mergeCell ref="A50:A52"/>
    <mergeCell ref="C50:F50"/>
    <mergeCell ref="G50:I52"/>
    <mergeCell ref="J50:L52"/>
    <mergeCell ref="M50:O52"/>
    <mergeCell ref="P50:P52"/>
    <mergeCell ref="C51:F51"/>
    <mergeCell ref="C52:F52"/>
    <mergeCell ref="C58:F58"/>
    <mergeCell ref="A59:A70"/>
    <mergeCell ref="C59:F59"/>
    <mergeCell ref="G59:I70"/>
    <mergeCell ref="J59:L70"/>
    <mergeCell ref="M59:O70"/>
    <mergeCell ref="C69:F69"/>
    <mergeCell ref="C70:F70"/>
    <mergeCell ref="A53:A58"/>
    <mergeCell ref="C53:F53"/>
    <mergeCell ref="G53:I58"/>
    <mergeCell ref="J53:L58"/>
    <mergeCell ref="M53:O58"/>
    <mergeCell ref="P59:P70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F83:G83"/>
    <mergeCell ref="A85:P85"/>
    <mergeCell ref="A86:P86"/>
    <mergeCell ref="A87:P87"/>
    <mergeCell ref="M71:O72"/>
    <mergeCell ref="P71:P72"/>
    <mergeCell ref="A74:B74"/>
    <mergeCell ref="D74:F74"/>
    <mergeCell ref="D75:O76"/>
    <mergeCell ref="F78:J78"/>
    <mergeCell ref="F80:J80"/>
  </mergeCells>
  <conditionalFormatting sqref="F83:G83">
    <cfRule type="expression" priority="1" stopIfTrue="1">
      <formula>F83=""</formula>
    </cfRule>
  </conditionalFormatting>
  <dataValidations count="6">
    <dataValidation type="custom" allowBlank="1" showInputMessage="1" showErrorMessage="1" error="HJFHFG" sqref="H71:H72 H40:H42">
      <formula1>#REF!&lt;1</formula1>
    </dataValidation>
    <dataValidation allowBlank="1" showInputMessage="1" showErrorMessage="1" prompt="Saisir le nom en MAJUSCULE_x000a_" sqref="C67 C55 C58 C64 C70 C61 C49 C52 C36 C24 C27 C33 C39 C30 C18 C21"/>
    <dataValidation allowBlank="1" showInputMessage="1" showErrorMessage="1" prompt="Format de la date: 10/12/15_x000a__x000a_" sqref="L10:O10"/>
    <dataValidation type="list" allowBlank="1" showInputMessage="1" showErrorMessage="1" sqref="D12:H13 D43:H44">
      <formula1>Clubs</formula1>
    </dataValidation>
    <dataValidation type="list" allowBlank="1" showInputMessage="1" showErrorMessage="1" sqref="I12:M13 I43:M44">
      <formula1>Equilles</formula1>
    </dataValidation>
    <dataValidation type="list" allowBlank="1" showInputMessage="1" showErrorMessage="1" sqref="D10:E10">
      <formula1>Niveau</formula1>
    </dataValidation>
  </dataValidations>
  <printOptions horizontalCentered="1"/>
  <pageMargins left="0.19685039370078741" right="0.19685039370078741" top="0.19685039370078741" bottom="0.19685039370078741" header="0.11811023622047245" footer="0.11811023622047245"/>
  <pageSetup paperSize="9" scale="69" fitToWidth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U329"/>
  <sheetViews>
    <sheetView showGridLines="0" workbookViewId="0"/>
  </sheetViews>
  <sheetFormatPr baseColWidth="10" defaultColWidth="11.42578125" defaultRowHeight="11.25" x14ac:dyDescent="0.2"/>
  <cols>
    <col min="1" max="1" width="5.7109375" style="1" customWidth="1"/>
    <col min="2" max="2" width="16.42578125" style="2" customWidth="1"/>
    <col min="3" max="3" width="5.7109375" style="2" customWidth="1"/>
    <col min="4" max="4" width="10.42578125" style="1" customWidth="1"/>
    <col min="5" max="5" width="5.7109375" style="2" customWidth="1"/>
    <col min="6" max="6" width="31.28515625" style="2" customWidth="1"/>
    <col min="7" max="7" width="5.7109375" style="2" customWidth="1"/>
    <col min="8" max="8" width="12.5703125" style="1" bestFit="1" customWidth="1"/>
    <col min="9" max="9" width="5.7109375" style="2" customWidth="1"/>
    <col min="10" max="10" width="15.28515625" style="1" customWidth="1"/>
    <col min="11" max="11" width="5.7109375" style="1" customWidth="1"/>
    <col min="12" max="12" width="10.7109375" style="3" customWidth="1"/>
    <col min="13" max="13" width="5.7109375" style="3" customWidth="1"/>
    <col min="14" max="20" width="10.7109375" style="1" customWidth="1"/>
    <col min="21" max="21" width="11.42578125" style="1" customWidth="1"/>
    <col min="22" max="27" width="11.42578125" style="64" customWidth="1"/>
    <col min="28" max="16384" width="11.42578125" style="64"/>
  </cols>
  <sheetData>
    <row r="1" spans="1:21" ht="21.95" customHeight="1" x14ac:dyDescent="0.2">
      <c r="B1" s="5" t="s">
        <v>54</v>
      </c>
      <c r="D1" s="6" t="s">
        <v>55</v>
      </c>
      <c r="F1" s="72" t="s">
        <v>56</v>
      </c>
      <c r="H1" s="6" t="s">
        <v>57</v>
      </c>
      <c r="J1" s="6" t="s">
        <v>58</v>
      </c>
      <c r="L1" s="321" t="s">
        <v>59</v>
      </c>
      <c r="M1" s="321"/>
      <c r="N1" s="321"/>
      <c r="O1" s="321"/>
      <c r="P1" s="321"/>
      <c r="Q1" s="321"/>
      <c r="R1" s="321"/>
      <c r="S1" s="321"/>
      <c r="T1" s="321"/>
    </row>
    <row r="2" spans="1:21" ht="21.95" customHeight="1" x14ac:dyDescent="0.2">
      <c r="A2" s="8"/>
      <c r="B2" s="9" t="s">
        <v>31</v>
      </c>
      <c r="C2" s="10"/>
      <c r="D2" s="11">
        <v>1</v>
      </c>
      <c r="E2" s="76"/>
      <c r="F2" s="77" t="s">
        <v>60</v>
      </c>
      <c r="G2" s="76"/>
      <c r="H2" s="153">
        <v>1</v>
      </c>
      <c r="I2" s="12"/>
      <c r="J2" s="11" t="s">
        <v>61</v>
      </c>
      <c r="L2" s="322" t="s">
        <v>34</v>
      </c>
      <c r="M2" s="323"/>
      <c r="N2" s="324"/>
      <c r="O2" s="325" t="s">
        <v>48</v>
      </c>
      <c r="P2" s="326"/>
      <c r="Q2" s="327" t="s">
        <v>51</v>
      </c>
      <c r="R2" s="326"/>
      <c r="S2" s="327" t="s">
        <v>52</v>
      </c>
      <c r="T2" s="328"/>
    </row>
    <row r="3" spans="1:21" s="65" customFormat="1" ht="21.95" customHeight="1" x14ac:dyDescent="0.25">
      <c r="A3" s="14"/>
      <c r="B3" s="15" t="s">
        <v>32</v>
      </c>
      <c r="C3" s="10"/>
      <c r="D3" s="16">
        <v>2</v>
      </c>
      <c r="E3" s="76"/>
      <c r="F3" s="77" t="s">
        <v>62</v>
      </c>
      <c r="G3" s="76"/>
      <c r="H3" s="153">
        <v>2</v>
      </c>
      <c r="I3" s="12"/>
      <c r="J3" s="17" t="s">
        <v>63</v>
      </c>
      <c r="K3" s="13"/>
      <c r="L3" s="18" t="s">
        <v>64</v>
      </c>
      <c r="M3" s="19" t="s">
        <v>65</v>
      </c>
      <c r="N3" s="20">
        <v>400</v>
      </c>
      <c r="O3" s="21" t="s">
        <v>64</v>
      </c>
      <c r="P3" s="22">
        <v>250</v>
      </c>
      <c r="Q3" s="21" t="s">
        <v>64</v>
      </c>
      <c r="R3" s="23">
        <v>120</v>
      </c>
      <c r="S3" s="21" t="s">
        <v>64</v>
      </c>
      <c r="T3" s="23">
        <v>40</v>
      </c>
      <c r="U3" s="13"/>
    </row>
    <row r="4" spans="1:21" ht="21.95" customHeight="1" x14ac:dyDescent="0.2">
      <c r="A4" s="14"/>
      <c r="B4" s="15" t="s">
        <v>66</v>
      </c>
      <c r="C4" s="10"/>
      <c r="D4" s="16">
        <v>3</v>
      </c>
      <c r="E4" s="76"/>
      <c r="F4" s="77" t="s">
        <v>67</v>
      </c>
      <c r="G4" s="76"/>
      <c r="H4" s="153">
        <v>3</v>
      </c>
      <c r="I4" s="76"/>
      <c r="J4" s="24"/>
      <c r="L4" s="25" t="s">
        <v>38</v>
      </c>
      <c r="M4" s="26" t="s">
        <v>65</v>
      </c>
      <c r="N4" s="27">
        <v>250</v>
      </c>
      <c r="O4" s="25" t="s">
        <v>38</v>
      </c>
      <c r="P4" s="28">
        <v>200</v>
      </c>
      <c r="Q4" s="25" t="s">
        <v>38</v>
      </c>
      <c r="R4" s="27">
        <v>100</v>
      </c>
      <c r="S4" s="25" t="s">
        <v>38</v>
      </c>
      <c r="T4" s="27">
        <v>35</v>
      </c>
    </row>
    <row r="5" spans="1:21" ht="21.95" customHeight="1" x14ac:dyDescent="0.2">
      <c r="A5" s="14"/>
      <c r="B5" s="29" t="s">
        <v>68</v>
      </c>
      <c r="C5" s="10"/>
      <c r="D5" s="16">
        <v>4</v>
      </c>
      <c r="E5" s="76"/>
      <c r="F5" s="77" t="s">
        <v>69</v>
      </c>
      <c r="G5" s="76"/>
      <c r="H5" s="153">
        <v>4</v>
      </c>
      <c r="I5" s="76"/>
      <c r="L5" s="25" t="s">
        <v>37</v>
      </c>
      <c r="M5" s="26" t="s">
        <v>65</v>
      </c>
      <c r="N5" s="27">
        <v>180</v>
      </c>
      <c r="O5" s="25" t="s">
        <v>37</v>
      </c>
      <c r="P5" s="28">
        <v>120</v>
      </c>
      <c r="Q5" s="25" t="s">
        <v>37</v>
      </c>
      <c r="R5" s="27">
        <v>80</v>
      </c>
      <c r="S5" s="25" t="s">
        <v>37</v>
      </c>
      <c r="T5" s="27">
        <v>30</v>
      </c>
    </row>
    <row r="6" spans="1:21" ht="21.95" customHeight="1" x14ac:dyDescent="0.2">
      <c r="A6" s="34"/>
      <c r="B6" s="35"/>
      <c r="C6" s="35"/>
      <c r="D6" s="16">
        <v>5</v>
      </c>
      <c r="E6" s="35"/>
      <c r="F6" s="77" t="s">
        <v>70</v>
      </c>
      <c r="G6" s="35"/>
      <c r="H6" s="153">
        <v>5</v>
      </c>
      <c r="I6" s="35"/>
      <c r="J6" s="36"/>
      <c r="K6" s="36"/>
      <c r="L6" s="25" t="s">
        <v>36</v>
      </c>
      <c r="M6" s="26" t="s">
        <v>65</v>
      </c>
      <c r="N6" s="27">
        <v>150</v>
      </c>
      <c r="O6" s="25" t="s">
        <v>36</v>
      </c>
      <c r="P6" s="28">
        <v>100</v>
      </c>
      <c r="Q6" s="25" t="s">
        <v>36</v>
      </c>
      <c r="R6" s="27">
        <v>60</v>
      </c>
      <c r="S6" s="25" t="s">
        <v>36</v>
      </c>
      <c r="T6" s="27">
        <v>25</v>
      </c>
    </row>
    <row r="7" spans="1:21" ht="21.95" customHeight="1" x14ac:dyDescent="0.2">
      <c r="D7" s="16">
        <v>6</v>
      </c>
      <c r="F7" s="77" t="s">
        <v>71</v>
      </c>
      <c r="H7" s="153">
        <v>6</v>
      </c>
      <c r="L7" s="37" t="s">
        <v>72</v>
      </c>
      <c r="M7" s="38" t="s">
        <v>73</v>
      </c>
      <c r="N7" s="27">
        <v>40</v>
      </c>
      <c r="O7" s="25" t="s">
        <v>72</v>
      </c>
      <c r="P7" s="28">
        <v>80</v>
      </c>
      <c r="Q7" s="25" t="s">
        <v>72</v>
      </c>
      <c r="R7" s="27">
        <v>30</v>
      </c>
      <c r="S7" s="25" t="s">
        <v>72</v>
      </c>
      <c r="T7" s="27">
        <v>15</v>
      </c>
    </row>
    <row r="8" spans="1:21" s="4" customFormat="1" ht="21.95" customHeight="1" x14ac:dyDescent="0.2">
      <c r="A8" s="1"/>
      <c r="B8" s="32"/>
      <c r="C8" s="32"/>
      <c r="D8" s="16">
        <v>7</v>
      </c>
      <c r="E8" s="32"/>
      <c r="F8" s="77" t="s">
        <v>74</v>
      </c>
      <c r="G8" s="32"/>
      <c r="H8" s="152"/>
      <c r="I8" s="32"/>
      <c r="J8" s="42"/>
      <c r="K8" s="42"/>
      <c r="L8" s="25" t="s">
        <v>35</v>
      </c>
      <c r="M8" s="26" t="s">
        <v>73</v>
      </c>
      <c r="N8" s="27">
        <v>120</v>
      </c>
      <c r="O8" s="43" t="s">
        <v>35</v>
      </c>
      <c r="P8" s="44">
        <v>80</v>
      </c>
      <c r="Q8" s="25" t="s">
        <v>35</v>
      </c>
      <c r="R8" s="27">
        <v>50</v>
      </c>
      <c r="S8" s="25" t="s">
        <v>35</v>
      </c>
      <c r="T8" s="27">
        <v>20</v>
      </c>
    </row>
    <row r="9" spans="1:21" ht="21.95" customHeight="1" x14ac:dyDescent="0.2">
      <c r="D9" s="16">
        <v>8</v>
      </c>
      <c r="F9" s="78" t="s">
        <v>75</v>
      </c>
      <c r="H9" s="152"/>
      <c r="L9" s="25" t="s">
        <v>43</v>
      </c>
      <c r="M9" s="26" t="s">
        <v>73</v>
      </c>
      <c r="N9" s="27">
        <v>80</v>
      </c>
      <c r="O9" s="46"/>
      <c r="P9" s="5"/>
      <c r="Q9" s="43" t="s">
        <v>43</v>
      </c>
      <c r="R9" s="47">
        <v>30</v>
      </c>
      <c r="S9" s="43" t="s">
        <v>43</v>
      </c>
      <c r="T9" s="47">
        <v>15</v>
      </c>
    </row>
    <row r="10" spans="1:21" ht="21.95" customHeight="1" x14ac:dyDescent="0.2">
      <c r="D10" s="16">
        <v>9</v>
      </c>
      <c r="F10" s="77" t="s">
        <v>76</v>
      </c>
      <c r="H10" s="152"/>
      <c r="L10" s="25" t="s">
        <v>44</v>
      </c>
      <c r="M10" s="26" t="s">
        <v>73</v>
      </c>
      <c r="N10" s="27">
        <v>60</v>
      </c>
      <c r="O10" s="49"/>
      <c r="P10" s="6"/>
      <c r="Q10" s="6"/>
      <c r="R10" s="6"/>
      <c r="S10" s="50"/>
      <c r="T10" s="50"/>
    </row>
    <row r="11" spans="1:21" ht="21.95" customHeight="1" x14ac:dyDescent="0.2">
      <c r="D11" s="16">
        <v>10</v>
      </c>
      <c r="F11" s="77" t="s">
        <v>77</v>
      </c>
      <c r="H11" s="152"/>
      <c r="L11" s="53" t="s">
        <v>47</v>
      </c>
      <c r="M11" s="54" t="s">
        <v>73</v>
      </c>
      <c r="N11" s="47">
        <v>40</v>
      </c>
      <c r="O11" s="49"/>
      <c r="P11" s="6"/>
      <c r="Q11" s="6"/>
      <c r="R11" s="6"/>
      <c r="S11" s="6"/>
      <c r="T11" s="6"/>
    </row>
    <row r="12" spans="1:21" ht="21.95" customHeight="1" x14ac:dyDescent="0.2">
      <c r="D12" s="16">
        <v>11</v>
      </c>
      <c r="H12" s="6"/>
      <c r="L12" s="55"/>
      <c r="M12" s="55"/>
    </row>
    <row r="13" spans="1:21" ht="21.95" customHeight="1" x14ac:dyDescent="0.2">
      <c r="A13" s="36"/>
      <c r="D13" s="16">
        <v>12</v>
      </c>
      <c r="H13" s="5" t="s">
        <v>491</v>
      </c>
      <c r="L13" s="55"/>
      <c r="M13" s="55"/>
    </row>
    <row r="14" spans="1:21" ht="21.95" customHeight="1" x14ac:dyDescent="0.2">
      <c r="D14" s="16">
        <v>13</v>
      </c>
      <c r="H14" s="147" t="s">
        <v>481</v>
      </c>
      <c r="L14" s="55"/>
      <c r="M14" s="55"/>
    </row>
    <row r="15" spans="1:21" ht="21.95" customHeight="1" x14ac:dyDescent="0.2">
      <c r="A15" s="6"/>
      <c r="D15" s="16">
        <v>14</v>
      </c>
      <c r="H15" s="147" t="s">
        <v>482</v>
      </c>
      <c r="L15" s="55"/>
      <c r="M15" s="55"/>
    </row>
    <row r="16" spans="1:21" ht="21.95" customHeight="1" x14ac:dyDescent="0.2">
      <c r="A16" s="42"/>
      <c r="D16" s="16">
        <v>15</v>
      </c>
      <c r="H16" s="147" t="s">
        <v>483</v>
      </c>
      <c r="L16" s="55"/>
      <c r="M16" s="55"/>
    </row>
    <row r="17" spans="4:13" ht="21.95" customHeight="1" x14ac:dyDescent="0.2">
      <c r="D17" s="16">
        <v>16</v>
      </c>
      <c r="H17" s="147" t="s">
        <v>484</v>
      </c>
      <c r="L17" s="55"/>
      <c r="M17" s="55"/>
    </row>
    <row r="18" spans="4:13" ht="21.95" customHeight="1" x14ac:dyDescent="0.2">
      <c r="D18" s="16">
        <v>17</v>
      </c>
      <c r="H18" s="147" t="s">
        <v>492</v>
      </c>
      <c r="L18" s="55"/>
      <c r="M18" s="55"/>
    </row>
    <row r="19" spans="4:13" ht="21.95" customHeight="1" x14ac:dyDescent="0.2">
      <c r="D19" s="17">
        <v>18</v>
      </c>
      <c r="F19" s="73"/>
      <c r="H19" s="147" t="s">
        <v>493</v>
      </c>
      <c r="L19" s="55"/>
      <c r="M19" s="55"/>
    </row>
    <row r="20" spans="4:13" ht="21.95" customHeight="1" x14ac:dyDescent="0.2">
      <c r="D20" s="5"/>
      <c r="F20" s="74"/>
      <c r="L20" s="55"/>
      <c r="M20" s="55"/>
    </row>
    <row r="21" spans="4:13" ht="21.95" customHeight="1" x14ac:dyDescent="0.2">
      <c r="D21" s="5"/>
      <c r="F21" s="74"/>
      <c r="L21" s="55"/>
      <c r="M21" s="55"/>
    </row>
    <row r="22" spans="4:13" ht="21.95" customHeight="1" x14ac:dyDescent="0.2">
      <c r="D22" s="5"/>
      <c r="F22" s="75"/>
      <c r="L22" s="55"/>
      <c r="M22" s="55"/>
    </row>
    <row r="23" spans="4:13" ht="21.95" customHeight="1" x14ac:dyDescent="0.2">
      <c r="D23" s="5"/>
      <c r="L23" s="55"/>
      <c r="M23" s="55"/>
    </row>
    <row r="24" spans="4:13" ht="21.95" customHeight="1" x14ac:dyDescent="0.2">
      <c r="D24" s="5"/>
      <c r="L24" s="55"/>
      <c r="M24" s="55"/>
    </row>
    <row r="25" spans="4:13" ht="21.95" customHeight="1" x14ac:dyDescent="0.2">
      <c r="L25" s="55"/>
      <c r="M25" s="55"/>
    </row>
    <row r="26" spans="4:13" ht="21.95" customHeight="1" x14ac:dyDescent="0.2">
      <c r="L26" s="55"/>
      <c r="M26" s="55"/>
    </row>
    <row r="27" spans="4:13" ht="21.95" customHeight="1" x14ac:dyDescent="0.2">
      <c r="L27" s="55"/>
      <c r="M27" s="55"/>
    </row>
    <row r="28" spans="4:13" ht="21.95" customHeight="1" x14ac:dyDescent="0.2">
      <c r="L28" s="55"/>
      <c r="M28" s="55"/>
    </row>
    <row r="29" spans="4:13" ht="21.95" customHeight="1" x14ac:dyDescent="0.2">
      <c r="L29" s="55"/>
      <c r="M29" s="55"/>
    </row>
    <row r="30" spans="4:13" ht="21.95" customHeight="1" x14ac:dyDescent="0.2">
      <c r="L30" s="55"/>
      <c r="M30" s="55"/>
    </row>
    <row r="31" spans="4:13" ht="21.95" customHeight="1" x14ac:dyDescent="0.2">
      <c r="L31" s="55"/>
      <c r="M31" s="55"/>
    </row>
    <row r="32" spans="4:13" ht="21.95" customHeight="1" x14ac:dyDescent="0.2">
      <c r="L32" s="55"/>
      <c r="M32" s="55"/>
    </row>
    <row r="33" spans="1:17" ht="21.95" customHeight="1" x14ac:dyDescent="0.2">
      <c r="L33" s="55"/>
      <c r="M33" s="55"/>
    </row>
    <row r="34" spans="1:17" ht="21.95" customHeight="1" x14ac:dyDescent="0.2">
      <c r="L34" s="55"/>
      <c r="M34" s="55"/>
    </row>
    <row r="35" spans="1:17" ht="21.95" customHeight="1" x14ac:dyDescent="0.2">
      <c r="L35" s="55"/>
      <c r="M35" s="55"/>
    </row>
    <row r="36" spans="1:17" ht="21.95" customHeight="1" x14ac:dyDescent="0.2">
      <c r="L36" s="55"/>
      <c r="M36" s="55"/>
    </row>
    <row r="37" spans="1:17" ht="21.95" customHeight="1" x14ac:dyDescent="0.2">
      <c r="L37" s="55"/>
      <c r="M37" s="55"/>
    </row>
    <row r="38" spans="1:17" ht="21.95" customHeight="1" x14ac:dyDescent="0.2">
      <c r="L38" s="55"/>
      <c r="M38" s="55"/>
    </row>
    <row r="39" spans="1:17" ht="21.95" customHeight="1" x14ac:dyDescent="0.2"/>
    <row r="40" spans="1:17" ht="21.95" customHeight="1" x14ac:dyDescent="0.2">
      <c r="A40" s="1" t="s">
        <v>53</v>
      </c>
    </row>
    <row r="41" spans="1:17" ht="21.95" customHeight="1" x14ac:dyDescent="0.2"/>
    <row r="42" spans="1:17" ht="21.95" customHeight="1" x14ac:dyDescent="0.2"/>
    <row r="43" spans="1:17" ht="21.95" customHeight="1" x14ac:dyDescent="0.2"/>
    <row r="44" spans="1:17" ht="21.95" customHeight="1" x14ac:dyDescent="0.2">
      <c r="B44" s="59"/>
      <c r="C44" s="59"/>
      <c r="D44" s="60"/>
      <c r="E44" s="59"/>
      <c r="F44" s="59"/>
      <c r="G44" s="59"/>
      <c r="H44" s="60"/>
      <c r="I44" s="59"/>
      <c r="J44" s="60"/>
      <c r="K44" s="60"/>
      <c r="L44" s="61"/>
      <c r="M44" s="61"/>
      <c r="N44" s="60"/>
      <c r="O44" s="60"/>
      <c r="P44" s="60"/>
      <c r="Q44" s="60"/>
    </row>
    <row r="45" spans="1:17" ht="21.95" customHeight="1" x14ac:dyDescent="0.2"/>
    <row r="46" spans="1:17" ht="21.95" customHeight="1" x14ac:dyDescent="0.2"/>
    <row r="47" spans="1:17" ht="21.95" customHeight="1" x14ac:dyDescent="0.2"/>
    <row r="48" spans="1:17" ht="21.95" customHeight="1" x14ac:dyDescent="0.2"/>
    <row r="49" spans="1:1" ht="21.95" customHeight="1" x14ac:dyDescent="0.2"/>
    <row r="50" spans="1:1" ht="21.95" customHeight="1" x14ac:dyDescent="0.2"/>
    <row r="51" spans="1:1" ht="21.95" customHeight="1" x14ac:dyDescent="0.2"/>
    <row r="52" spans="1:1" ht="21.95" customHeight="1" x14ac:dyDescent="0.2">
      <c r="A52" s="66"/>
    </row>
    <row r="53" spans="1:1" ht="9.9499999999999993" customHeight="1" x14ac:dyDescent="0.2"/>
    <row r="54" spans="1:1" ht="9.9499999999999993" customHeight="1" x14ac:dyDescent="0.2"/>
    <row r="55" spans="1:1" ht="9.9499999999999993" customHeight="1" x14ac:dyDescent="0.2"/>
    <row r="56" spans="1:1" ht="9.9499999999999993" customHeight="1" x14ac:dyDescent="0.2"/>
    <row r="57" spans="1:1" ht="9.9499999999999993" customHeight="1" x14ac:dyDescent="0.2"/>
    <row r="58" spans="1:1" ht="9.9499999999999993" customHeight="1" x14ac:dyDescent="0.2"/>
    <row r="59" spans="1:1" ht="9.9499999999999993" customHeight="1" x14ac:dyDescent="0.2"/>
    <row r="60" spans="1:1" ht="9.9499999999999993" customHeight="1" x14ac:dyDescent="0.2"/>
    <row r="61" spans="1:1" ht="9.9499999999999993" customHeight="1" x14ac:dyDescent="0.2"/>
    <row r="62" spans="1:1" ht="9.9499999999999993" customHeight="1" x14ac:dyDescent="0.2"/>
    <row r="63" spans="1:1" ht="9.9499999999999993" customHeight="1" x14ac:dyDescent="0.2"/>
    <row r="64" spans="1:1" ht="9.9499999999999993" customHeight="1" x14ac:dyDescent="0.2"/>
    <row r="65" ht="9.9499999999999993" customHeight="1" x14ac:dyDescent="0.2"/>
    <row r="66" ht="9.9499999999999993" customHeight="1" x14ac:dyDescent="0.2"/>
    <row r="67" ht="9.9499999999999993" customHeight="1" x14ac:dyDescent="0.2"/>
    <row r="68" ht="9.9499999999999993" customHeight="1" x14ac:dyDescent="0.2"/>
    <row r="69" ht="9.9499999999999993" customHeight="1" x14ac:dyDescent="0.2"/>
    <row r="70" ht="9.9499999999999993" customHeight="1" x14ac:dyDescent="0.2"/>
    <row r="71" ht="9.9499999999999993" customHeight="1" x14ac:dyDescent="0.2"/>
    <row r="72" ht="9.9499999999999993" customHeight="1" x14ac:dyDescent="0.2"/>
    <row r="73" ht="9.9499999999999993" customHeight="1" x14ac:dyDescent="0.2"/>
    <row r="74" ht="9.9499999999999993" customHeight="1" x14ac:dyDescent="0.2"/>
    <row r="75" ht="9.9499999999999993" customHeight="1" x14ac:dyDescent="0.2"/>
    <row r="76" ht="9.9499999999999993" customHeight="1" x14ac:dyDescent="0.2"/>
    <row r="77" ht="9.9499999999999993" customHeight="1" x14ac:dyDescent="0.2"/>
    <row r="78" ht="9.9499999999999993" customHeight="1" x14ac:dyDescent="0.2"/>
    <row r="79" ht="9.9499999999999993" customHeight="1" x14ac:dyDescent="0.2"/>
    <row r="80" ht="9.9499999999999993" customHeight="1" x14ac:dyDescent="0.2"/>
    <row r="81" ht="9.9499999999999993" customHeight="1" x14ac:dyDescent="0.2"/>
    <row r="82" ht="9.9499999999999993" customHeight="1" x14ac:dyDescent="0.2"/>
    <row r="83" ht="9.9499999999999993" customHeight="1" x14ac:dyDescent="0.2"/>
    <row r="84" ht="9.9499999999999993" customHeight="1" x14ac:dyDescent="0.2"/>
    <row r="85" ht="9.9499999999999993" customHeight="1" x14ac:dyDescent="0.2"/>
    <row r="86" ht="9.9499999999999993" customHeight="1" x14ac:dyDescent="0.2"/>
    <row r="87" ht="9.9499999999999993" customHeight="1" x14ac:dyDescent="0.2"/>
    <row r="88" ht="9.9499999999999993" customHeight="1" x14ac:dyDescent="0.2"/>
    <row r="89" ht="9.9499999999999993" customHeight="1" x14ac:dyDescent="0.2"/>
    <row r="90" ht="9.9499999999999993" customHeight="1" x14ac:dyDescent="0.2"/>
    <row r="91" ht="9.9499999999999993" customHeight="1" x14ac:dyDescent="0.2"/>
    <row r="92" ht="9.9499999999999993" customHeight="1" x14ac:dyDescent="0.2"/>
    <row r="93" ht="9.9499999999999993" customHeight="1" x14ac:dyDescent="0.2"/>
    <row r="94" ht="9.9499999999999993" customHeight="1" x14ac:dyDescent="0.2"/>
    <row r="95" ht="9.9499999999999993" customHeight="1" x14ac:dyDescent="0.2"/>
    <row r="96" ht="9.9499999999999993" customHeight="1" x14ac:dyDescent="0.2"/>
    <row r="97" ht="9.9499999999999993" customHeight="1" x14ac:dyDescent="0.2"/>
    <row r="98" ht="9.9499999999999993" customHeight="1" x14ac:dyDescent="0.2"/>
    <row r="99" ht="9.9499999999999993" customHeight="1" x14ac:dyDescent="0.2"/>
    <row r="100" ht="9.9499999999999993" customHeight="1" x14ac:dyDescent="0.2"/>
    <row r="101" ht="9.9499999999999993" customHeight="1" x14ac:dyDescent="0.2"/>
    <row r="102" ht="9.9499999999999993" customHeight="1" x14ac:dyDescent="0.2"/>
    <row r="103" ht="9.9499999999999993" customHeight="1" x14ac:dyDescent="0.2"/>
    <row r="104" ht="9.9499999999999993" customHeight="1" x14ac:dyDescent="0.2"/>
    <row r="105" ht="9.9499999999999993" customHeight="1" x14ac:dyDescent="0.2"/>
    <row r="106" ht="9.9499999999999993" customHeight="1" x14ac:dyDescent="0.2"/>
    <row r="107" ht="9.9499999999999993" customHeight="1" x14ac:dyDescent="0.2"/>
    <row r="108" ht="9.9499999999999993" customHeight="1" x14ac:dyDescent="0.2"/>
    <row r="109" ht="9.9499999999999993" customHeight="1" x14ac:dyDescent="0.2"/>
    <row r="110" ht="9.9499999999999993" customHeight="1" x14ac:dyDescent="0.2"/>
    <row r="111" ht="9.9499999999999993" customHeight="1" x14ac:dyDescent="0.2"/>
    <row r="112" ht="9.9499999999999993" customHeight="1" x14ac:dyDescent="0.2"/>
    <row r="113" ht="9.9499999999999993" customHeight="1" x14ac:dyDescent="0.2"/>
    <row r="114" ht="9.9499999999999993" customHeight="1" x14ac:dyDescent="0.2"/>
    <row r="115" ht="9.9499999999999993" customHeight="1" x14ac:dyDescent="0.2"/>
    <row r="116" ht="9.9499999999999993" customHeight="1" x14ac:dyDescent="0.2"/>
    <row r="117" ht="9.9499999999999993" customHeight="1" x14ac:dyDescent="0.2"/>
    <row r="118" ht="9.9499999999999993" customHeight="1" x14ac:dyDescent="0.2"/>
    <row r="119" ht="9.9499999999999993" customHeight="1" x14ac:dyDescent="0.2"/>
    <row r="120" ht="9.9499999999999993" customHeight="1" x14ac:dyDescent="0.2"/>
    <row r="121" ht="9.9499999999999993" customHeight="1" x14ac:dyDescent="0.2"/>
    <row r="122" ht="9.9499999999999993" customHeight="1" x14ac:dyDescent="0.2"/>
    <row r="123" ht="9.9499999999999993" customHeight="1" x14ac:dyDescent="0.2"/>
    <row r="124" ht="9.9499999999999993" customHeight="1" x14ac:dyDescent="0.2"/>
    <row r="125" ht="9.9499999999999993" customHeight="1" x14ac:dyDescent="0.2"/>
    <row r="126" ht="9.9499999999999993" customHeight="1" x14ac:dyDescent="0.2"/>
    <row r="127" ht="9.9499999999999993" customHeight="1" x14ac:dyDescent="0.2"/>
    <row r="128" ht="9.9499999999999993" customHeight="1" x14ac:dyDescent="0.2"/>
    <row r="129" ht="9.9499999999999993" customHeight="1" x14ac:dyDescent="0.2"/>
    <row r="130" ht="9.9499999999999993" customHeight="1" x14ac:dyDescent="0.2"/>
    <row r="131" ht="9.9499999999999993" customHeight="1" x14ac:dyDescent="0.2"/>
    <row r="132" ht="9.9499999999999993" customHeight="1" x14ac:dyDescent="0.2"/>
    <row r="133" ht="9.9499999999999993" customHeight="1" x14ac:dyDescent="0.2"/>
    <row r="134" ht="9.9499999999999993" customHeight="1" x14ac:dyDescent="0.2"/>
    <row r="135" ht="9.9499999999999993" customHeight="1" x14ac:dyDescent="0.2"/>
    <row r="136" ht="9.9499999999999993" customHeight="1" x14ac:dyDescent="0.2"/>
    <row r="137" ht="9.9499999999999993" customHeight="1" x14ac:dyDescent="0.2"/>
    <row r="138" ht="9.9499999999999993" customHeight="1" x14ac:dyDescent="0.2"/>
    <row r="139" ht="9.9499999999999993" customHeight="1" x14ac:dyDescent="0.2"/>
    <row r="140" ht="9.9499999999999993" customHeight="1" x14ac:dyDescent="0.2"/>
    <row r="141" ht="9.9499999999999993" customHeight="1" x14ac:dyDescent="0.2"/>
    <row r="142" ht="9.9499999999999993" customHeight="1" x14ac:dyDescent="0.2"/>
    <row r="143" ht="9.9499999999999993" customHeight="1" x14ac:dyDescent="0.2"/>
    <row r="144" ht="9.9499999999999993" customHeight="1" x14ac:dyDescent="0.2"/>
    <row r="145" ht="9.9499999999999993" customHeight="1" x14ac:dyDescent="0.2"/>
    <row r="146" ht="9.9499999999999993" customHeight="1" x14ac:dyDescent="0.2"/>
    <row r="147" ht="9.9499999999999993" customHeight="1" x14ac:dyDescent="0.2"/>
    <row r="148" ht="9.9499999999999993" customHeight="1" x14ac:dyDescent="0.2"/>
    <row r="149" ht="9.9499999999999993" customHeight="1" x14ac:dyDescent="0.2"/>
    <row r="150" ht="9.9499999999999993" customHeight="1" x14ac:dyDescent="0.2"/>
    <row r="151" ht="9.9499999999999993" customHeight="1" x14ac:dyDescent="0.2"/>
    <row r="152" ht="9.9499999999999993" customHeight="1" x14ac:dyDescent="0.2"/>
    <row r="153" ht="9.9499999999999993" customHeight="1" x14ac:dyDescent="0.2"/>
    <row r="154" ht="9.9499999999999993" customHeight="1" x14ac:dyDescent="0.2"/>
    <row r="155" ht="9.9499999999999993" customHeight="1" x14ac:dyDescent="0.2"/>
    <row r="156" ht="9.9499999999999993" customHeight="1" x14ac:dyDescent="0.2"/>
    <row r="157" ht="9.9499999999999993" customHeight="1" x14ac:dyDescent="0.2"/>
    <row r="158" ht="9.9499999999999993" customHeight="1" x14ac:dyDescent="0.2"/>
    <row r="159" ht="9.9499999999999993" customHeight="1" x14ac:dyDescent="0.2"/>
    <row r="160" ht="9.9499999999999993" customHeight="1" x14ac:dyDescent="0.2"/>
    <row r="161" ht="9.9499999999999993" customHeight="1" x14ac:dyDescent="0.2"/>
    <row r="162" ht="9.9499999999999993" customHeight="1" x14ac:dyDescent="0.2"/>
    <row r="163" ht="9.9499999999999993" customHeight="1" x14ac:dyDescent="0.2"/>
    <row r="164" ht="9.9499999999999993" customHeight="1" x14ac:dyDescent="0.2"/>
    <row r="165" ht="9.9499999999999993" customHeight="1" x14ac:dyDescent="0.2"/>
    <row r="166" ht="9.9499999999999993" customHeight="1" x14ac:dyDescent="0.2"/>
    <row r="167" ht="9.9499999999999993" customHeight="1" x14ac:dyDescent="0.2"/>
    <row r="168" ht="9.9499999999999993" customHeight="1" x14ac:dyDescent="0.2"/>
    <row r="169" ht="9.9499999999999993" customHeight="1" x14ac:dyDescent="0.2"/>
    <row r="170" ht="9.9499999999999993" customHeight="1" x14ac:dyDescent="0.2"/>
    <row r="171" ht="9.9499999999999993" customHeight="1" x14ac:dyDescent="0.2"/>
    <row r="172" ht="9.9499999999999993" customHeight="1" x14ac:dyDescent="0.2"/>
    <row r="173" ht="9.9499999999999993" customHeight="1" x14ac:dyDescent="0.2"/>
    <row r="174" ht="9.9499999999999993" customHeight="1" x14ac:dyDescent="0.2"/>
    <row r="175" ht="9.9499999999999993" customHeight="1" x14ac:dyDescent="0.2"/>
    <row r="176" ht="9.9499999999999993" customHeight="1" x14ac:dyDescent="0.2"/>
    <row r="177" ht="9.9499999999999993" customHeight="1" x14ac:dyDescent="0.2"/>
    <row r="178" ht="9.9499999999999993" customHeight="1" x14ac:dyDescent="0.2"/>
    <row r="179" ht="9.9499999999999993" customHeight="1" x14ac:dyDescent="0.2"/>
    <row r="180" ht="9.9499999999999993" customHeight="1" x14ac:dyDescent="0.2"/>
    <row r="181" ht="9.9499999999999993" customHeight="1" x14ac:dyDescent="0.2"/>
    <row r="182" ht="9.9499999999999993" customHeight="1" x14ac:dyDescent="0.2"/>
    <row r="183" ht="9.9499999999999993" customHeight="1" x14ac:dyDescent="0.2"/>
    <row r="184" ht="9.9499999999999993" customHeight="1" x14ac:dyDescent="0.2"/>
    <row r="185" ht="9.9499999999999993" customHeight="1" x14ac:dyDescent="0.2"/>
    <row r="186" ht="9.9499999999999993" customHeight="1" x14ac:dyDescent="0.2"/>
    <row r="187" ht="9.9499999999999993" customHeight="1" x14ac:dyDescent="0.2"/>
    <row r="188" ht="9.9499999999999993" customHeight="1" x14ac:dyDescent="0.2"/>
    <row r="189" ht="9.9499999999999993" customHeight="1" x14ac:dyDescent="0.2"/>
    <row r="190" ht="9.9499999999999993" customHeight="1" x14ac:dyDescent="0.2"/>
    <row r="191" ht="9.9499999999999993" customHeight="1" x14ac:dyDescent="0.2"/>
    <row r="192" ht="9.9499999999999993" customHeight="1" x14ac:dyDescent="0.2"/>
    <row r="193" ht="9.9499999999999993" customHeight="1" x14ac:dyDescent="0.2"/>
    <row r="194" ht="9.9499999999999993" customHeight="1" x14ac:dyDescent="0.2"/>
    <row r="195" ht="9.9499999999999993" customHeight="1" x14ac:dyDescent="0.2"/>
    <row r="196" ht="9.9499999999999993" customHeight="1" x14ac:dyDescent="0.2"/>
    <row r="197" ht="9.9499999999999993" customHeight="1" x14ac:dyDescent="0.2"/>
    <row r="198" ht="9.9499999999999993" customHeight="1" x14ac:dyDescent="0.2"/>
    <row r="199" ht="9.9499999999999993" customHeight="1" x14ac:dyDescent="0.2"/>
    <row r="200" ht="9.9499999999999993" customHeight="1" x14ac:dyDescent="0.2"/>
    <row r="201" ht="9.9499999999999993" customHeight="1" x14ac:dyDescent="0.2"/>
    <row r="202" ht="9.9499999999999993" customHeight="1" x14ac:dyDescent="0.2"/>
    <row r="203" ht="9.9499999999999993" customHeight="1" x14ac:dyDescent="0.2"/>
    <row r="204" ht="9.9499999999999993" customHeight="1" x14ac:dyDescent="0.2"/>
    <row r="205" ht="9.9499999999999993" customHeight="1" x14ac:dyDescent="0.2"/>
    <row r="206" ht="9.9499999999999993" customHeight="1" x14ac:dyDescent="0.2"/>
    <row r="207" ht="9.9499999999999993" customHeight="1" x14ac:dyDescent="0.2"/>
    <row r="208" ht="9.9499999999999993" customHeight="1" x14ac:dyDescent="0.2"/>
    <row r="209" ht="9.9499999999999993" customHeight="1" x14ac:dyDescent="0.2"/>
    <row r="210" ht="9.9499999999999993" customHeight="1" x14ac:dyDescent="0.2"/>
    <row r="211" ht="9.9499999999999993" customHeight="1" x14ac:dyDescent="0.2"/>
    <row r="212" ht="9.9499999999999993" customHeight="1" x14ac:dyDescent="0.2"/>
    <row r="213" ht="9.9499999999999993" customHeight="1" x14ac:dyDescent="0.2"/>
    <row r="214" ht="9.9499999999999993" customHeight="1" x14ac:dyDescent="0.2"/>
    <row r="215" ht="9.9499999999999993" customHeight="1" x14ac:dyDescent="0.2"/>
    <row r="216" ht="9.9499999999999993" customHeight="1" x14ac:dyDescent="0.2"/>
    <row r="217" ht="9.9499999999999993" customHeight="1" x14ac:dyDescent="0.2"/>
    <row r="218" ht="9.9499999999999993" customHeight="1" x14ac:dyDescent="0.2"/>
    <row r="219" ht="9.9499999999999993" customHeight="1" x14ac:dyDescent="0.2"/>
    <row r="220" ht="9.9499999999999993" customHeight="1" x14ac:dyDescent="0.2"/>
    <row r="221" ht="9.9499999999999993" customHeight="1" x14ac:dyDescent="0.2"/>
    <row r="222" ht="9.9499999999999993" customHeight="1" x14ac:dyDescent="0.2"/>
    <row r="223" ht="9.9499999999999993" customHeight="1" x14ac:dyDescent="0.2"/>
    <row r="224" ht="9.9499999999999993" customHeight="1" x14ac:dyDescent="0.2"/>
    <row r="225" ht="9.9499999999999993" customHeight="1" x14ac:dyDescent="0.2"/>
    <row r="226" ht="9.9499999999999993" customHeight="1" x14ac:dyDescent="0.2"/>
    <row r="227" ht="9.9499999999999993" customHeight="1" x14ac:dyDescent="0.2"/>
    <row r="228" ht="9.9499999999999993" customHeight="1" x14ac:dyDescent="0.2"/>
    <row r="229" ht="9.9499999999999993" customHeight="1" x14ac:dyDescent="0.2"/>
    <row r="230" ht="9.9499999999999993" customHeight="1" x14ac:dyDescent="0.2"/>
    <row r="231" ht="9.9499999999999993" customHeight="1" x14ac:dyDescent="0.2"/>
    <row r="232" ht="9.9499999999999993" customHeight="1" x14ac:dyDescent="0.2"/>
    <row r="233" ht="9.9499999999999993" customHeight="1" x14ac:dyDescent="0.2"/>
    <row r="234" ht="9.9499999999999993" customHeight="1" x14ac:dyDescent="0.2"/>
    <row r="235" ht="9.9499999999999993" customHeight="1" x14ac:dyDescent="0.2"/>
    <row r="236" ht="9.9499999999999993" customHeight="1" x14ac:dyDescent="0.2"/>
    <row r="237" ht="9.9499999999999993" customHeight="1" x14ac:dyDescent="0.2"/>
    <row r="238" ht="9.9499999999999993" customHeight="1" x14ac:dyDescent="0.2"/>
    <row r="239" ht="9.9499999999999993" customHeight="1" x14ac:dyDescent="0.2"/>
    <row r="240" ht="9.9499999999999993" customHeight="1" x14ac:dyDescent="0.2"/>
    <row r="241" ht="9.9499999999999993" customHeight="1" x14ac:dyDescent="0.2"/>
    <row r="242" ht="9.9499999999999993" customHeight="1" x14ac:dyDescent="0.2"/>
    <row r="243" ht="9.9499999999999993" customHeight="1" x14ac:dyDescent="0.2"/>
    <row r="244" ht="9.9499999999999993" customHeight="1" x14ac:dyDescent="0.2"/>
    <row r="245" ht="9.9499999999999993" customHeight="1" x14ac:dyDescent="0.2"/>
    <row r="246" ht="9.9499999999999993" customHeight="1" x14ac:dyDescent="0.2"/>
    <row r="247" ht="9.9499999999999993" customHeight="1" x14ac:dyDescent="0.2"/>
    <row r="248" ht="9.9499999999999993" customHeight="1" x14ac:dyDescent="0.2"/>
    <row r="249" ht="9.9499999999999993" customHeight="1" x14ac:dyDescent="0.2"/>
    <row r="250" ht="9.9499999999999993" customHeight="1" x14ac:dyDescent="0.2"/>
    <row r="251" ht="9.9499999999999993" customHeight="1" x14ac:dyDescent="0.2"/>
    <row r="252" ht="9.9499999999999993" customHeight="1" x14ac:dyDescent="0.2"/>
    <row r="253" ht="9.9499999999999993" customHeight="1" x14ac:dyDescent="0.2"/>
    <row r="254" ht="9.9499999999999993" customHeight="1" x14ac:dyDescent="0.2"/>
    <row r="255" ht="9.9499999999999993" customHeight="1" x14ac:dyDescent="0.2"/>
    <row r="256" ht="9.9499999999999993" customHeight="1" x14ac:dyDescent="0.2"/>
    <row r="257" ht="9.9499999999999993" customHeight="1" x14ac:dyDescent="0.2"/>
    <row r="258" ht="9.9499999999999993" customHeight="1" x14ac:dyDescent="0.2"/>
    <row r="259" ht="9.9499999999999993" customHeight="1" x14ac:dyDescent="0.2"/>
    <row r="260" ht="9.9499999999999993" customHeight="1" x14ac:dyDescent="0.2"/>
    <row r="261" ht="9.9499999999999993" customHeight="1" x14ac:dyDescent="0.2"/>
    <row r="262" ht="9.9499999999999993" customHeight="1" x14ac:dyDescent="0.2"/>
    <row r="263" ht="9.9499999999999993" customHeight="1" x14ac:dyDescent="0.2"/>
    <row r="264" ht="9.9499999999999993" customHeight="1" x14ac:dyDescent="0.2"/>
    <row r="265" ht="9.9499999999999993" customHeight="1" x14ac:dyDescent="0.2"/>
    <row r="266" ht="9.9499999999999993" customHeight="1" x14ac:dyDescent="0.2"/>
    <row r="267" ht="9.9499999999999993" customHeight="1" x14ac:dyDescent="0.2"/>
    <row r="268" ht="9.9499999999999993" customHeight="1" x14ac:dyDescent="0.2"/>
    <row r="269" ht="9.9499999999999993" customHeight="1" x14ac:dyDescent="0.2"/>
    <row r="270" ht="9.9499999999999993" customHeight="1" x14ac:dyDescent="0.2"/>
    <row r="271" ht="9.9499999999999993" customHeight="1" x14ac:dyDescent="0.2"/>
    <row r="272" ht="9.9499999999999993" customHeight="1" x14ac:dyDescent="0.2"/>
    <row r="273" ht="9.9499999999999993" customHeight="1" x14ac:dyDescent="0.2"/>
    <row r="274" ht="9.9499999999999993" customHeight="1" x14ac:dyDescent="0.2"/>
    <row r="275" ht="9.9499999999999993" customHeight="1" x14ac:dyDescent="0.2"/>
    <row r="276" ht="9.9499999999999993" customHeight="1" x14ac:dyDescent="0.2"/>
    <row r="277" ht="9.9499999999999993" customHeight="1" x14ac:dyDescent="0.2"/>
    <row r="278" ht="9.9499999999999993" customHeight="1" x14ac:dyDescent="0.2"/>
    <row r="279" ht="9.9499999999999993" customHeight="1" x14ac:dyDescent="0.2"/>
    <row r="280" ht="9.9499999999999993" customHeight="1" x14ac:dyDescent="0.2"/>
    <row r="281" ht="9.9499999999999993" customHeight="1" x14ac:dyDescent="0.2"/>
    <row r="282" ht="9.9499999999999993" customHeight="1" x14ac:dyDescent="0.2"/>
    <row r="283" ht="9.9499999999999993" customHeight="1" x14ac:dyDescent="0.2"/>
    <row r="284" ht="9.9499999999999993" customHeight="1" x14ac:dyDescent="0.2"/>
    <row r="285" ht="9.9499999999999993" customHeight="1" x14ac:dyDescent="0.2"/>
    <row r="286" ht="9.9499999999999993" customHeight="1" x14ac:dyDescent="0.2"/>
    <row r="287" ht="9.9499999999999993" customHeight="1" x14ac:dyDescent="0.2"/>
    <row r="288" ht="9.9499999999999993" customHeight="1" x14ac:dyDescent="0.2"/>
    <row r="289" ht="9.9499999999999993" customHeight="1" x14ac:dyDescent="0.2"/>
    <row r="290" ht="9.9499999999999993" customHeight="1" x14ac:dyDescent="0.2"/>
    <row r="291" ht="9.9499999999999993" customHeight="1" x14ac:dyDescent="0.2"/>
    <row r="292" ht="9.9499999999999993" customHeight="1" x14ac:dyDescent="0.2"/>
    <row r="293" ht="9.9499999999999993" customHeight="1" x14ac:dyDescent="0.2"/>
    <row r="294" ht="9.9499999999999993" customHeight="1" x14ac:dyDescent="0.2"/>
    <row r="295" ht="9.9499999999999993" customHeight="1" x14ac:dyDescent="0.2"/>
    <row r="296" ht="9.9499999999999993" customHeight="1" x14ac:dyDescent="0.2"/>
    <row r="297" ht="9.9499999999999993" customHeight="1" x14ac:dyDescent="0.2"/>
    <row r="298" ht="9.9499999999999993" customHeight="1" x14ac:dyDescent="0.2"/>
    <row r="299" ht="9.9499999999999993" customHeight="1" x14ac:dyDescent="0.2"/>
    <row r="300" ht="9.9499999999999993" customHeight="1" x14ac:dyDescent="0.2"/>
    <row r="301" ht="9.9499999999999993" customHeight="1" x14ac:dyDescent="0.2"/>
    <row r="302" ht="9.9499999999999993" customHeight="1" x14ac:dyDescent="0.2"/>
    <row r="303" ht="9.9499999999999993" customHeight="1" x14ac:dyDescent="0.2"/>
    <row r="304" ht="9.9499999999999993" customHeight="1" x14ac:dyDescent="0.2"/>
    <row r="305" ht="9.9499999999999993" customHeight="1" x14ac:dyDescent="0.2"/>
    <row r="306" ht="9.9499999999999993" customHeight="1" x14ac:dyDescent="0.2"/>
    <row r="307" ht="9.9499999999999993" customHeight="1" x14ac:dyDescent="0.2"/>
    <row r="308" ht="9.9499999999999993" customHeight="1" x14ac:dyDescent="0.2"/>
    <row r="309" ht="9.9499999999999993" customHeight="1" x14ac:dyDescent="0.2"/>
    <row r="310" ht="9.9499999999999993" customHeight="1" x14ac:dyDescent="0.2"/>
    <row r="311" ht="9.9499999999999993" customHeight="1" x14ac:dyDescent="0.2"/>
    <row r="312" ht="9.9499999999999993" customHeight="1" x14ac:dyDescent="0.2"/>
    <row r="313" ht="9.9499999999999993" customHeight="1" x14ac:dyDescent="0.2"/>
    <row r="314" ht="9.9499999999999993" customHeight="1" x14ac:dyDescent="0.2"/>
    <row r="315" ht="9.9499999999999993" customHeight="1" x14ac:dyDescent="0.2"/>
    <row r="316" ht="9.9499999999999993" customHeight="1" x14ac:dyDescent="0.2"/>
    <row r="317" ht="9.9499999999999993" customHeight="1" x14ac:dyDescent="0.2"/>
    <row r="318" ht="9.9499999999999993" customHeight="1" x14ac:dyDescent="0.2"/>
    <row r="319" ht="9.9499999999999993" customHeight="1" x14ac:dyDescent="0.2"/>
    <row r="320" ht="9.9499999999999993" customHeight="1" x14ac:dyDescent="0.2"/>
    <row r="321" ht="9.9499999999999993" customHeight="1" x14ac:dyDescent="0.2"/>
    <row r="322" ht="9.9499999999999993" customHeight="1" x14ac:dyDescent="0.2"/>
    <row r="323" ht="9.9499999999999993" customHeight="1" x14ac:dyDescent="0.2"/>
    <row r="324" ht="9.9499999999999993" customHeight="1" x14ac:dyDescent="0.2"/>
    <row r="325" ht="9.9499999999999993" customHeight="1" x14ac:dyDescent="0.2"/>
    <row r="326" ht="9.9499999999999993" customHeight="1" x14ac:dyDescent="0.2"/>
    <row r="327" ht="9.9499999999999993" customHeight="1" x14ac:dyDescent="0.2"/>
    <row r="328" ht="9.9499999999999993" customHeight="1" x14ac:dyDescent="0.2"/>
    <row r="329" ht="9.9499999999999993" customHeight="1" x14ac:dyDescent="0.2"/>
  </sheetData>
  <sheetProtection selectLockedCells="1"/>
  <mergeCells count="5">
    <mergeCell ref="L1:T1"/>
    <mergeCell ref="L2:N2"/>
    <mergeCell ref="O2:P2"/>
    <mergeCell ref="Q2:R2"/>
    <mergeCell ref="S2:T2"/>
  </mergeCells>
  <hyperlinks>
    <hyperlink ref="A52" r:id="rId1" display="https://www.telemat.org/FFBI/sif/?cs=4.f2ac1f64f1479ed81c3d1f41278044ddb8899300d795588dc00a0322c751353dff5bdccd20d832e16fe14af0c4ae47b56bfe0103a7c02537f5038e9ccf1c51f6cd8e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2"/>
  <sheetViews>
    <sheetView workbookViewId="0"/>
  </sheetViews>
  <sheetFormatPr baseColWidth="10" defaultColWidth="10.28515625" defaultRowHeight="15" x14ac:dyDescent="0.25"/>
  <cols>
    <col min="1" max="1" width="16" style="70" customWidth="1"/>
    <col min="2" max="2" width="32" style="70" customWidth="1"/>
    <col min="3" max="3" width="36.5703125" style="70" customWidth="1"/>
    <col min="4" max="4" width="20.5703125" style="71" customWidth="1"/>
    <col min="5" max="5" width="16" style="331" customWidth="1"/>
    <col min="6" max="6" width="20.5703125" style="71" customWidth="1"/>
    <col min="7" max="7" width="16" style="331" customWidth="1"/>
    <col min="8" max="8" width="20.5703125" style="71" customWidth="1"/>
    <col min="9" max="9" width="16" style="332" customWidth="1"/>
    <col min="10" max="10" width="20.5703125" style="71" customWidth="1"/>
    <col min="11" max="11" width="16" style="331" customWidth="1"/>
    <col min="12" max="16384" width="10.28515625" style="70"/>
  </cols>
  <sheetData>
    <row r="1" spans="1:11" s="71" customFormat="1" x14ac:dyDescent="0.25">
      <c r="A1" s="71">
        <v>1</v>
      </c>
      <c r="B1" s="71">
        <v>2</v>
      </c>
      <c r="C1" s="71">
        <v>3</v>
      </c>
      <c r="D1" s="71">
        <v>4</v>
      </c>
      <c r="E1" s="71">
        <v>5</v>
      </c>
      <c r="F1" s="71">
        <v>6</v>
      </c>
      <c r="G1" s="71">
        <v>7</v>
      </c>
      <c r="H1" s="71">
        <v>8</v>
      </c>
      <c r="I1" s="71">
        <v>9</v>
      </c>
      <c r="J1" s="71">
        <v>10</v>
      </c>
      <c r="K1" s="71">
        <v>11</v>
      </c>
    </row>
    <row r="2" spans="1:11" ht="44.25" customHeight="1" x14ac:dyDescent="0.25">
      <c r="A2" s="69" t="s">
        <v>78</v>
      </c>
      <c r="B2" s="69" t="s">
        <v>79</v>
      </c>
      <c r="C2" s="69" t="s">
        <v>80</v>
      </c>
      <c r="D2" s="69" t="s">
        <v>81</v>
      </c>
      <c r="E2" s="329" t="s">
        <v>82</v>
      </c>
      <c r="F2" s="69" t="s">
        <v>83</v>
      </c>
      <c r="G2" s="329" t="s">
        <v>84</v>
      </c>
      <c r="H2" s="69" t="s">
        <v>85</v>
      </c>
      <c r="I2" s="333" t="s">
        <v>86</v>
      </c>
      <c r="J2" s="69" t="s">
        <v>87</v>
      </c>
      <c r="K2" s="329" t="s">
        <v>88</v>
      </c>
    </row>
    <row r="3" spans="1:11" x14ac:dyDescent="0.25">
      <c r="A3" s="70" t="s">
        <v>89</v>
      </c>
      <c r="B3" s="70" t="s">
        <v>501</v>
      </c>
      <c r="C3" s="70" t="s">
        <v>70</v>
      </c>
      <c r="D3" s="71" t="s">
        <v>47</v>
      </c>
      <c r="E3" s="330">
        <v>0.71</v>
      </c>
      <c r="F3" s="71" t="s">
        <v>72</v>
      </c>
      <c r="G3" s="330">
        <v>9.9999999999999995E-8</v>
      </c>
      <c r="H3" s="71" t="s">
        <v>43</v>
      </c>
      <c r="I3" s="334">
        <v>0.57999999999999996</v>
      </c>
      <c r="J3" s="71" t="s">
        <v>43</v>
      </c>
      <c r="K3" s="330">
        <v>0.245</v>
      </c>
    </row>
    <row r="4" spans="1:11" x14ac:dyDescent="0.25">
      <c r="A4" s="70" t="s">
        <v>90</v>
      </c>
      <c r="B4" s="70" t="s">
        <v>502</v>
      </c>
      <c r="C4" s="70" t="s">
        <v>70</v>
      </c>
      <c r="D4" s="71" t="s">
        <v>44</v>
      </c>
      <c r="E4" s="330">
        <v>2.19</v>
      </c>
      <c r="F4" s="71" t="s">
        <v>72</v>
      </c>
      <c r="G4" s="330">
        <v>1.9999999999999999E-7</v>
      </c>
      <c r="H4" s="71" t="s">
        <v>72</v>
      </c>
      <c r="I4" s="334">
        <v>9.9999999999999995E-7</v>
      </c>
      <c r="J4" s="71" t="s">
        <v>72</v>
      </c>
      <c r="K4" s="330">
        <v>2.2000000000000001E-4</v>
      </c>
    </row>
    <row r="5" spans="1:11" x14ac:dyDescent="0.25">
      <c r="A5" s="70" t="s">
        <v>91</v>
      </c>
      <c r="B5" s="70" t="s">
        <v>503</v>
      </c>
      <c r="C5" s="70" t="s">
        <v>70</v>
      </c>
      <c r="D5" s="71" t="s">
        <v>47</v>
      </c>
      <c r="E5" s="330">
        <v>0.83</v>
      </c>
      <c r="F5" s="71" t="s">
        <v>72</v>
      </c>
      <c r="G5" s="330">
        <v>2.9999999999999999E-7</v>
      </c>
      <c r="H5" s="71" t="s">
        <v>72</v>
      </c>
      <c r="I5" s="334">
        <v>1.9999999999999999E-6</v>
      </c>
      <c r="J5" s="71" t="s">
        <v>72</v>
      </c>
      <c r="K5" s="330">
        <v>2.1900000000000001E-4</v>
      </c>
    </row>
    <row r="6" spans="1:11" x14ac:dyDescent="0.25">
      <c r="A6" s="70" t="s">
        <v>92</v>
      </c>
      <c r="B6" s="70" t="s">
        <v>504</v>
      </c>
      <c r="C6" s="70" t="s">
        <v>62</v>
      </c>
      <c r="D6" s="71" t="s">
        <v>72</v>
      </c>
      <c r="E6" s="330">
        <v>9.9999999999999995E-7</v>
      </c>
      <c r="F6" s="71" t="s">
        <v>72</v>
      </c>
      <c r="G6" s="330">
        <v>3.9999999999999998E-7</v>
      </c>
      <c r="H6" s="71" t="s">
        <v>72</v>
      </c>
      <c r="I6" s="334">
        <v>3.0000000000000001E-6</v>
      </c>
      <c r="J6" s="71" t="s">
        <v>72</v>
      </c>
      <c r="K6" s="330">
        <v>2.1800000000000001E-4</v>
      </c>
    </row>
    <row r="7" spans="1:11" x14ac:dyDescent="0.25">
      <c r="A7" s="70" t="s">
        <v>93</v>
      </c>
      <c r="B7" s="70" t="s">
        <v>505</v>
      </c>
      <c r="C7" s="70" t="s">
        <v>75</v>
      </c>
      <c r="D7" s="71" t="s">
        <v>37</v>
      </c>
      <c r="E7" s="330">
        <v>6.53</v>
      </c>
      <c r="F7" s="71" t="s">
        <v>37</v>
      </c>
      <c r="G7" s="330">
        <v>6.05</v>
      </c>
      <c r="H7" s="71" t="s">
        <v>36</v>
      </c>
      <c r="I7" s="334">
        <v>2.1</v>
      </c>
      <c r="J7" s="71" t="s">
        <v>36</v>
      </c>
      <c r="K7" s="330">
        <v>0.50200100000000003</v>
      </c>
    </row>
    <row r="8" spans="1:11" x14ac:dyDescent="0.25">
      <c r="A8" s="70" t="s">
        <v>94</v>
      </c>
      <c r="B8" s="70" t="s">
        <v>506</v>
      </c>
      <c r="C8" s="70" t="s">
        <v>507</v>
      </c>
      <c r="D8" s="71" t="s">
        <v>72</v>
      </c>
      <c r="E8" s="330">
        <v>1.9999999999999999E-6</v>
      </c>
      <c r="F8" s="71" t="s">
        <v>72</v>
      </c>
      <c r="G8" s="330">
        <v>4.9999999999999998E-7</v>
      </c>
      <c r="H8" s="71" t="s">
        <v>43</v>
      </c>
      <c r="I8" s="334">
        <v>0.77</v>
      </c>
      <c r="J8" s="71" t="s">
        <v>43</v>
      </c>
      <c r="K8" s="330">
        <v>0.19400000000000001</v>
      </c>
    </row>
    <row r="9" spans="1:11" x14ac:dyDescent="0.25">
      <c r="A9" s="70" t="s">
        <v>95</v>
      </c>
      <c r="B9" s="70" t="s">
        <v>508</v>
      </c>
      <c r="C9" s="70" t="s">
        <v>62</v>
      </c>
      <c r="D9" s="71" t="s">
        <v>72</v>
      </c>
      <c r="E9" s="330">
        <v>3.0000000000000001E-6</v>
      </c>
      <c r="F9" s="71" t="s">
        <v>72</v>
      </c>
      <c r="G9" s="330">
        <v>5.9999999999999997E-7</v>
      </c>
      <c r="H9" s="71" t="s">
        <v>72</v>
      </c>
      <c r="I9" s="334">
        <v>3.9999999999999998E-6</v>
      </c>
      <c r="J9" s="71" t="s">
        <v>72</v>
      </c>
      <c r="K9" s="330">
        <v>2.1699999999999999E-4</v>
      </c>
    </row>
    <row r="10" spans="1:11" x14ac:dyDescent="0.25">
      <c r="A10" s="70" t="s">
        <v>96</v>
      </c>
      <c r="B10" s="70" t="s">
        <v>509</v>
      </c>
      <c r="C10" s="70" t="s">
        <v>69</v>
      </c>
      <c r="D10" s="71" t="s">
        <v>44</v>
      </c>
      <c r="E10" s="330">
        <v>1.06</v>
      </c>
      <c r="F10" s="71" t="s">
        <v>72</v>
      </c>
      <c r="G10" s="330">
        <v>6.9999999999999997E-7</v>
      </c>
      <c r="H10" s="71" t="s">
        <v>72</v>
      </c>
      <c r="I10" s="334">
        <v>5.0000000000000004E-6</v>
      </c>
      <c r="J10" s="71" t="s">
        <v>72</v>
      </c>
      <c r="K10" s="330">
        <v>2.1599999999999999E-4</v>
      </c>
    </row>
    <row r="11" spans="1:11" x14ac:dyDescent="0.25">
      <c r="A11" s="70" t="s">
        <v>97</v>
      </c>
      <c r="B11" s="70" t="s">
        <v>510</v>
      </c>
      <c r="C11" s="70" t="s">
        <v>76</v>
      </c>
      <c r="D11" s="71" t="s">
        <v>72</v>
      </c>
      <c r="E11" s="330">
        <v>3.9999999999999998E-6</v>
      </c>
      <c r="F11" s="71" t="s">
        <v>72</v>
      </c>
      <c r="G11" s="330">
        <v>7.9999999999999996E-7</v>
      </c>
      <c r="H11" s="71" t="s">
        <v>72</v>
      </c>
      <c r="I11" s="334">
        <v>6.0000000000000002E-6</v>
      </c>
      <c r="J11" s="71" t="s">
        <v>72</v>
      </c>
      <c r="K11" s="330">
        <v>2.1499999999999999E-4</v>
      </c>
    </row>
    <row r="12" spans="1:11" x14ac:dyDescent="0.25">
      <c r="A12" s="70" t="s">
        <v>98</v>
      </c>
      <c r="B12" s="70" t="s">
        <v>511</v>
      </c>
      <c r="C12" s="70" t="s">
        <v>76</v>
      </c>
      <c r="D12" s="71" t="s">
        <v>72</v>
      </c>
      <c r="E12" s="330">
        <v>5.0000000000000004E-6</v>
      </c>
      <c r="F12" s="71" t="s">
        <v>72</v>
      </c>
      <c r="G12" s="330">
        <v>8.9999999999999996E-7</v>
      </c>
      <c r="H12" s="71" t="s">
        <v>72</v>
      </c>
      <c r="I12" s="334">
        <v>6.9999999999999999E-6</v>
      </c>
      <c r="J12" s="71" t="s">
        <v>72</v>
      </c>
      <c r="K12" s="330">
        <v>2.14E-4</v>
      </c>
    </row>
    <row r="13" spans="1:11" x14ac:dyDescent="0.25">
      <c r="A13" s="70" t="s">
        <v>99</v>
      </c>
      <c r="B13" s="70" t="s">
        <v>512</v>
      </c>
      <c r="C13" s="70" t="s">
        <v>75</v>
      </c>
      <c r="D13" s="71" t="s">
        <v>72</v>
      </c>
      <c r="E13" s="330">
        <v>6.0000000000000002E-6</v>
      </c>
      <c r="F13" s="71" t="s">
        <v>72</v>
      </c>
      <c r="G13" s="330">
        <v>9.9999999999999995E-7</v>
      </c>
      <c r="H13" s="71" t="s">
        <v>72</v>
      </c>
      <c r="I13" s="334">
        <v>7.9999999999999996E-6</v>
      </c>
      <c r="J13" s="71" t="s">
        <v>72</v>
      </c>
      <c r="K13" s="330">
        <v>2.13E-4</v>
      </c>
    </row>
    <row r="14" spans="1:11" x14ac:dyDescent="0.25">
      <c r="A14" s="70" t="s">
        <v>100</v>
      </c>
      <c r="B14" s="70" t="s">
        <v>513</v>
      </c>
      <c r="C14" s="70" t="s">
        <v>62</v>
      </c>
      <c r="D14" s="71" t="s">
        <v>47</v>
      </c>
      <c r="E14" s="330">
        <v>0.34</v>
      </c>
      <c r="F14" s="71" t="s">
        <v>72</v>
      </c>
      <c r="G14" s="330">
        <v>1.1000000000000001E-6</v>
      </c>
      <c r="H14" s="71" t="s">
        <v>72</v>
      </c>
      <c r="I14" s="334">
        <v>9.0000000000000002E-6</v>
      </c>
      <c r="J14" s="71" t="s">
        <v>72</v>
      </c>
      <c r="K14" s="330">
        <v>2.12E-4</v>
      </c>
    </row>
    <row r="15" spans="1:11" x14ac:dyDescent="0.25">
      <c r="A15" s="70" t="s">
        <v>101</v>
      </c>
      <c r="B15" s="70" t="s">
        <v>514</v>
      </c>
      <c r="C15" s="70" t="s">
        <v>76</v>
      </c>
      <c r="D15" s="71" t="s">
        <v>44</v>
      </c>
      <c r="E15" s="330">
        <v>1.62</v>
      </c>
      <c r="F15" s="71" t="s">
        <v>35</v>
      </c>
      <c r="G15" s="330">
        <v>1.9</v>
      </c>
      <c r="H15" s="71" t="s">
        <v>43</v>
      </c>
      <c r="I15" s="334">
        <v>0.79</v>
      </c>
      <c r="J15" s="71" t="s">
        <v>43</v>
      </c>
      <c r="K15" s="330">
        <v>0.22600000000000001</v>
      </c>
    </row>
    <row r="16" spans="1:11" x14ac:dyDescent="0.25">
      <c r="A16" s="70" t="s">
        <v>102</v>
      </c>
      <c r="B16" s="70" t="s">
        <v>515</v>
      </c>
      <c r="C16" s="70" t="s">
        <v>62</v>
      </c>
      <c r="D16" s="71" t="s">
        <v>72</v>
      </c>
      <c r="E16" s="330">
        <v>6.9999999999999999E-6</v>
      </c>
      <c r="F16" s="71" t="s">
        <v>72</v>
      </c>
      <c r="G16" s="330">
        <v>1.1999999999999999E-6</v>
      </c>
      <c r="H16" s="71" t="s">
        <v>72</v>
      </c>
      <c r="I16" s="334">
        <v>1.0000000000000001E-5</v>
      </c>
      <c r="J16" s="71" t="s">
        <v>72</v>
      </c>
      <c r="K16" s="330">
        <v>2.1100000000000001E-4</v>
      </c>
    </row>
    <row r="17" spans="1:11" x14ac:dyDescent="0.25">
      <c r="A17" s="70" t="s">
        <v>103</v>
      </c>
      <c r="B17" s="70" t="s">
        <v>516</v>
      </c>
      <c r="C17" s="70" t="s">
        <v>75</v>
      </c>
      <c r="D17" s="71" t="s">
        <v>72</v>
      </c>
      <c r="E17" s="330">
        <v>7.9999999999999996E-6</v>
      </c>
      <c r="F17" s="71" t="s">
        <v>72</v>
      </c>
      <c r="G17" s="330">
        <v>1.3E-6</v>
      </c>
      <c r="H17" s="71" t="s">
        <v>72</v>
      </c>
      <c r="I17" s="334">
        <v>1.1E-5</v>
      </c>
      <c r="J17" s="71" t="s">
        <v>72</v>
      </c>
      <c r="K17" s="330">
        <v>2.1000000000000001E-4</v>
      </c>
    </row>
    <row r="18" spans="1:11" x14ac:dyDescent="0.25">
      <c r="A18" s="70" t="s">
        <v>104</v>
      </c>
      <c r="B18" s="70" t="s">
        <v>517</v>
      </c>
      <c r="C18" s="70" t="s">
        <v>75</v>
      </c>
      <c r="D18" s="71" t="s">
        <v>43</v>
      </c>
      <c r="E18" s="330">
        <v>2.66</v>
      </c>
      <c r="F18" s="71" t="s">
        <v>35</v>
      </c>
      <c r="G18" s="330">
        <v>2.3849999999999998</v>
      </c>
      <c r="H18" s="71" t="s">
        <v>35</v>
      </c>
      <c r="I18" s="334">
        <v>1.1100000000000001</v>
      </c>
      <c r="J18" s="71" t="s">
        <v>35</v>
      </c>
      <c r="K18" s="330">
        <v>0.39000099999999999</v>
      </c>
    </row>
    <row r="19" spans="1:11" x14ac:dyDescent="0.25">
      <c r="A19" s="70" t="s">
        <v>105</v>
      </c>
      <c r="B19" s="70" t="s">
        <v>518</v>
      </c>
      <c r="C19" s="70" t="s">
        <v>70</v>
      </c>
      <c r="D19" s="71" t="s">
        <v>72</v>
      </c>
      <c r="E19" s="330">
        <v>9.0000000000000002E-6</v>
      </c>
      <c r="F19" s="71" t="s">
        <v>72</v>
      </c>
      <c r="G19" s="330">
        <v>1.3999999999999999E-6</v>
      </c>
      <c r="H19" s="71" t="s">
        <v>72</v>
      </c>
      <c r="I19" s="334">
        <v>1.2E-5</v>
      </c>
      <c r="J19" s="71" t="s">
        <v>72</v>
      </c>
      <c r="K19" s="330">
        <v>2.0900000000000001E-4</v>
      </c>
    </row>
    <row r="20" spans="1:11" x14ac:dyDescent="0.25">
      <c r="A20" s="70" t="s">
        <v>106</v>
      </c>
      <c r="B20" s="70" t="s">
        <v>107</v>
      </c>
      <c r="C20" s="70" t="s">
        <v>74</v>
      </c>
      <c r="D20" s="71" t="s">
        <v>44</v>
      </c>
      <c r="E20" s="330">
        <v>2.04</v>
      </c>
      <c r="F20" s="71" t="s">
        <v>72</v>
      </c>
      <c r="G20" s="330">
        <v>1.5E-6</v>
      </c>
      <c r="H20" s="71" t="s">
        <v>35</v>
      </c>
      <c r="I20" s="334">
        <v>1.32</v>
      </c>
      <c r="J20" s="71" t="s">
        <v>35</v>
      </c>
      <c r="K20" s="330">
        <v>0.34899999999999998</v>
      </c>
    </row>
    <row r="21" spans="1:11" x14ac:dyDescent="0.25">
      <c r="A21" s="70" t="s">
        <v>108</v>
      </c>
      <c r="B21" s="70" t="s">
        <v>519</v>
      </c>
      <c r="C21" s="70" t="s">
        <v>62</v>
      </c>
      <c r="D21" s="71" t="s">
        <v>72</v>
      </c>
      <c r="E21" s="330">
        <v>1.0000000000000001E-5</v>
      </c>
      <c r="F21" s="71" t="s">
        <v>72</v>
      </c>
      <c r="G21" s="330">
        <v>1.5999999999999999E-6</v>
      </c>
      <c r="H21" s="71" t="s">
        <v>72</v>
      </c>
      <c r="I21" s="334">
        <v>1.2999999999999999E-5</v>
      </c>
      <c r="J21" s="71" t="s">
        <v>72</v>
      </c>
      <c r="K21" s="330">
        <v>2.0799999999999999E-4</v>
      </c>
    </row>
    <row r="22" spans="1:11" x14ac:dyDescent="0.25">
      <c r="A22" s="70" t="s">
        <v>109</v>
      </c>
      <c r="B22" s="70" t="s">
        <v>520</v>
      </c>
      <c r="C22" s="70" t="s">
        <v>75</v>
      </c>
      <c r="D22" s="71" t="s">
        <v>44</v>
      </c>
      <c r="E22" s="330">
        <v>1.2</v>
      </c>
      <c r="F22" s="71" t="s">
        <v>72</v>
      </c>
      <c r="G22" s="330">
        <v>1.7E-6</v>
      </c>
      <c r="H22" s="71" t="s">
        <v>43</v>
      </c>
      <c r="I22" s="334">
        <v>0.77000100000000005</v>
      </c>
      <c r="J22" s="71" t="s">
        <v>43</v>
      </c>
      <c r="K22" s="330">
        <v>0.14000000000000001</v>
      </c>
    </row>
    <row r="23" spans="1:11" x14ac:dyDescent="0.25">
      <c r="A23" s="70" t="s">
        <v>110</v>
      </c>
      <c r="B23" s="70" t="s">
        <v>111</v>
      </c>
      <c r="C23" s="70" t="s">
        <v>74</v>
      </c>
      <c r="D23" s="71" t="s">
        <v>47</v>
      </c>
      <c r="E23" s="330">
        <v>1.03</v>
      </c>
      <c r="F23" s="71" t="s">
        <v>72</v>
      </c>
      <c r="G23" s="330">
        <v>1.7999999999999999E-6</v>
      </c>
      <c r="H23" s="71" t="s">
        <v>43</v>
      </c>
      <c r="I23" s="334">
        <v>0.75000100000000003</v>
      </c>
      <c r="J23" s="71" t="s">
        <v>43</v>
      </c>
      <c r="K23" s="330">
        <v>0.17000100000000001</v>
      </c>
    </row>
    <row r="24" spans="1:11" x14ac:dyDescent="0.25">
      <c r="A24" s="70" t="s">
        <v>112</v>
      </c>
      <c r="B24" s="70" t="s">
        <v>113</v>
      </c>
      <c r="C24" s="70" t="s">
        <v>74</v>
      </c>
      <c r="D24" s="71" t="s">
        <v>47</v>
      </c>
      <c r="E24" s="330">
        <v>0.68</v>
      </c>
      <c r="F24" s="71" t="s">
        <v>72</v>
      </c>
      <c r="G24" s="330">
        <v>1.9E-6</v>
      </c>
      <c r="H24" s="71" t="s">
        <v>72</v>
      </c>
      <c r="I24" s="334">
        <v>1.5E-5</v>
      </c>
      <c r="J24" s="71" t="s">
        <v>72</v>
      </c>
      <c r="K24" s="330">
        <v>2.0699999999999999E-4</v>
      </c>
    </row>
    <row r="25" spans="1:11" x14ac:dyDescent="0.25">
      <c r="A25" s="70" t="s">
        <v>114</v>
      </c>
      <c r="B25" s="70" t="s">
        <v>521</v>
      </c>
      <c r="C25" s="70" t="s">
        <v>75</v>
      </c>
      <c r="D25" s="71" t="s">
        <v>72</v>
      </c>
      <c r="E25" s="330">
        <v>1.2E-5</v>
      </c>
      <c r="F25" s="71" t="s">
        <v>72</v>
      </c>
      <c r="G25" s="330">
        <v>1.9999999999999999E-6</v>
      </c>
      <c r="H25" s="71" t="s">
        <v>72</v>
      </c>
      <c r="I25" s="334">
        <v>1.5999999999999999E-5</v>
      </c>
      <c r="J25" s="71" t="s">
        <v>72</v>
      </c>
      <c r="K25" s="330">
        <v>2.0599999999999999E-4</v>
      </c>
    </row>
    <row r="26" spans="1:11" x14ac:dyDescent="0.25">
      <c r="A26" s="70" t="s">
        <v>115</v>
      </c>
      <c r="B26" s="70" t="s">
        <v>522</v>
      </c>
      <c r="C26" s="70" t="s">
        <v>67</v>
      </c>
      <c r="D26" s="71" t="s">
        <v>72</v>
      </c>
      <c r="E26" s="330">
        <v>1.2999999999999999E-5</v>
      </c>
      <c r="F26" s="71" t="s">
        <v>72</v>
      </c>
      <c r="G26" s="330">
        <v>2.0999999999999998E-6</v>
      </c>
      <c r="H26" s="71" t="s">
        <v>72</v>
      </c>
      <c r="I26" s="334">
        <v>1.7E-5</v>
      </c>
      <c r="J26" s="71" t="s">
        <v>72</v>
      </c>
      <c r="K26" s="330">
        <v>2.05E-4</v>
      </c>
    </row>
    <row r="27" spans="1:11" x14ac:dyDescent="0.25">
      <c r="A27" s="70" t="s">
        <v>116</v>
      </c>
      <c r="B27" s="70" t="s">
        <v>523</v>
      </c>
      <c r="C27" s="70" t="s">
        <v>76</v>
      </c>
      <c r="D27" s="71" t="s">
        <v>72</v>
      </c>
      <c r="E27" s="330">
        <v>1.4E-5</v>
      </c>
      <c r="F27" s="71" t="s">
        <v>72</v>
      </c>
      <c r="G27" s="330">
        <v>2.2000000000000001E-6</v>
      </c>
      <c r="H27" s="71" t="s">
        <v>72</v>
      </c>
      <c r="I27" s="334">
        <v>1.8E-5</v>
      </c>
      <c r="J27" s="71" t="s">
        <v>72</v>
      </c>
      <c r="K27" s="330">
        <v>2.04E-4</v>
      </c>
    </row>
    <row r="28" spans="1:11" x14ac:dyDescent="0.25">
      <c r="A28" s="70" t="s">
        <v>117</v>
      </c>
      <c r="B28" s="70" t="s">
        <v>524</v>
      </c>
      <c r="C28" s="70" t="s">
        <v>76</v>
      </c>
      <c r="D28" s="71" t="s">
        <v>72</v>
      </c>
      <c r="E28" s="330">
        <v>1.5E-5</v>
      </c>
      <c r="F28" s="71" t="s">
        <v>72</v>
      </c>
      <c r="G28" s="330">
        <v>2.3E-6</v>
      </c>
      <c r="H28" s="71" t="s">
        <v>72</v>
      </c>
      <c r="I28" s="334">
        <v>1.9000000000000001E-5</v>
      </c>
      <c r="J28" s="71" t="s">
        <v>72</v>
      </c>
      <c r="K28" s="330">
        <v>2.03E-4</v>
      </c>
    </row>
    <row r="29" spans="1:11" x14ac:dyDescent="0.25">
      <c r="A29" s="70" t="s">
        <v>118</v>
      </c>
      <c r="B29" s="70" t="s">
        <v>525</v>
      </c>
      <c r="C29" s="70" t="s">
        <v>70</v>
      </c>
      <c r="D29" s="71" t="s">
        <v>43</v>
      </c>
      <c r="E29" s="330">
        <v>2.33</v>
      </c>
      <c r="F29" s="71" t="s">
        <v>72</v>
      </c>
      <c r="G29" s="330">
        <v>2.3999999999999999E-6</v>
      </c>
      <c r="H29" s="71" t="s">
        <v>72</v>
      </c>
      <c r="I29" s="334">
        <v>2.0000000000000002E-5</v>
      </c>
      <c r="J29" s="71" t="s">
        <v>36</v>
      </c>
      <c r="K29" s="330">
        <v>0.41499999999999998</v>
      </c>
    </row>
    <row r="30" spans="1:11" x14ac:dyDescent="0.25">
      <c r="A30" s="70" t="s">
        <v>119</v>
      </c>
      <c r="B30" s="70" t="s">
        <v>120</v>
      </c>
      <c r="C30" s="70" t="s">
        <v>74</v>
      </c>
      <c r="D30" s="71" t="s">
        <v>44</v>
      </c>
      <c r="E30" s="330">
        <v>1.20001</v>
      </c>
      <c r="F30" s="71" t="s">
        <v>72</v>
      </c>
      <c r="G30" s="330">
        <v>2.5000000000000002E-6</v>
      </c>
      <c r="H30" s="71" t="s">
        <v>43</v>
      </c>
      <c r="I30" s="334">
        <v>0.51</v>
      </c>
      <c r="J30" s="71" t="s">
        <v>43</v>
      </c>
      <c r="K30" s="330">
        <v>0.16600200000000001</v>
      </c>
    </row>
    <row r="31" spans="1:11" x14ac:dyDescent="0.25">
      <c r="A31" s="70" t="s">
        <v>121</v>
      </c>
      <c r="B31" s="70" t="s">
        <v>122</v>
      </c>
      <c r="C31" s="70" t="s">
        <v>74</v>
      </c>
      <c r="D31" s="71" t="s">
        <v>72</v>
      </c>
      <c r="E31" s="330">
        <v>1.5999999999999999E-5</v>
      </c>
      <c r="F31" s="71" t="s">
        <v>72</v>
      </c>
      <c r="G31" s="330">
        <v>2.6000000000000001E-6</v>
      </c>
      <c r="H31" s="71" t="s">
        <v>72</v>
      </c>
      <c r="I31" s="334">
        <v>2.0999999999999999E-5</v>
      </c>
      <c r="J31" s="71" t="s">
        <v>36</v>
      </c>
      <c r="K31" s="330">
        <v>0.51700000000000002</v>
      </c>
    </row>
    <row r="32" spans="1:11" x14ac:dyDescent="0.25">
      <c r="A32" s="70" t="s">
        <v>123</v>
      </c>
      <c r="B32" s="70" t="s">
        <v>526</v>
      </c>
      <c r="C32" s="70" t="s">
        <v>69</v>
      </c>
      <c r="D32" s="71" t="s">
        <v>44</v>
      </c>
      <c r="E32" s="330">
        <v>1.45</v>
      </c>
      <c r="F32" s="71" t="s">
        <v>72</v>
      </c>
      <c r="G32" s="330">
        <v>2.7E-6</v>
      </c>
      <c r="H32" s="71" t="s">
        <v>43</v>
      </c>
      <c r="I32" s="334">
        <v>0.93</v>
      </c>
      <c r="J32" s="71" t="s">
        <v>43</v>
      </c>
      <c r="K32" s="330">
        <v>0.20700099999999999</v>
      </c>
    </row>
    <row r="33" spans="1:11" x14ac:dyDescent="0.25">
      <c r="A33" s="70" t="s">
        <v>124</v>
      </c>
      <c r="B33" s="70" t="s">
        <v>527</v>
      </c>
      <c r="C33" s="70" t="s">
        <v>76</v>
      </c>
      <c r="D33" s="71" t="s">
        <v>72</v>
      </c>
      <c r="E33" s="330">
        <v>1.7E-5</v>
      </c>
      <c r="F33" s="71" t="s">
        <v>72</v>
      </c>
      <c r="G33" s="330">
        <v>2.7999999999999999E-6</v>
      </c>
      <c r="H33" s="71" t="s">
        <v>72</v>
      </c>
      <c r="I33" s="334">
        <v>2.1999999999999999E-5</v>
      </c>
      <c r="J33" s="71" t="s">
        <v>72</v>
      </c>
      <c r="K33" s="330">
        <v>2.02E-4</v>
      </c>
    </row>
    <row r="34" spans="1:11" x14ac:dyDescent="0.25">
      <c r="A34" s="70" t="s">
        <v>125</v>
      </c>
      <c r="B34" s="70" t="s">
        <v>126</v>
      </c>
      <c r="C34" s="70" t="s">
        <v>60</v>
      </c>
      <c r="D34" s="71" t="s">
        <v>43</v>
      </c>
      <c r="E34" s="330">
        <v>3.15</v>
      </c>
      <c r="F34" s="71" t="s">
        <v>35</v>
      </c>
      <c r="G34" s="330">
        <v>2.85</v>
      </c>
      <c r="H34" s="71" t="s">
        <v>35</v>
      </c>
      <c r="I34" s="334">
        <v>1.31</v>
      </c>
      <c r="J34" s="71" t="s">
        <v>36</v>
      </c>
      <c r="K34" s="330">
        <v>0.44900000000000001</v>
      </c>
    </row>
    <row r="35" spans="1:11" x14ac:dyDescent="0.25">
      <c r="A35" s="70" t="s">
        <v>127</v>
      </c>
      <c r="B35" s="70" t="s">
        <v>528</v>
      </c>
      <c r="C35" s="70" t="s">
        <v>67</v>
      </c>
      <c r="D35" s="71" t="s">
        <v>43</v>
      </c>
      <c r="E35" s="330">
        <v>2.74</v>
      </c>
      <c r="F35" s="71" t="s">
        <v>35</v>
      </c>
      <c r="G35" s="330">
        <v>3.16</v>
      </c>
      <c r="H35" s="71" t="s">
        <v>35</v>
      </c>
      <c r="I35" s="334">
        <v>1.55</v>
      </c>
      <c r="J35" s="71" t="s">
        <v>36</v>
      </c>
      <c r="K35" s="330">
        <v>0.41400100000000001</v>
      </c>
    </row>
    <row r="36" spans="1:11" x14ac:dyDescent="0.25">
      <c r="A36" s="70" t="s">
        <v>128</v>
      </c>
      <c r="B36" s="70" t="s">
        <v>529</v>
      </c>
      <c r="C36" s="70" t="s">
        <v>76</v>
      </c>
      <c r="D36" s="71" t="s">
        <v>72</v>
      </c>
      <c r="E36" s="330">
        <v>1.8E-5</v>
      </c>
      <c r="F36" s="71" t="s">
        <v>72</v>
      </c>
      <c r="G36" s="330">
        <v>2.9000000000000002E-6</v>
      </c>
      <c r="H36" s="71" t="s">
        <v>72</v>
      </c>
      <c r="I36" s="334">
        <v>2.3E-5</v>
      </c>
      <c r="J36" s="71" t="s">
        <v>72</v>
      </c>
      <c r="K36" s="330">
        <v>2.0100000000000001E-4</v>
      </c>
    </row>
    <row r="37" spans="1:11" x14ac:dyDescent="0.25">
      <c r="A37" s="70" t="s">
        <v>129</v>
      </c>
      <c r="B37" s="70" t="s">
        <v>530</v>
      </c>
      <c r="C37" s="70" t="s">
        <v>70</v>
      </c>
      <c r="D37" s="71" t="s">
        <v>43</v>
      </c>
      <c r="E37" s="330">
        <v>2.84</v>
      </c>
      <c r="F37" s="71" t="s">
        <v>72</v>
      </c>
      <c r="G37" s="330">
        <v>3.0000000000000001E-6</v>
      </c>
      <c r="H37" s="71" t="s">
        <v>72</v>
      </c>
      <c r="I37" s="334">
        <v>2.4000000000000001E-5</v>
      </c>
      <c r="J37" s="71" t="s">
        <v>72</v>
      </c>
      <c r="K37" s="330">
        <v>2.0000000000000001E-4</v>
      </c>
    </row>
    <row r="38" spans="1:11" x14ac:dyDescent="0.25">
      <c r="A38" s="70" t="s">
        <v>130</v>
      </c>
      <c r="B38" s="70" t="s">
        <v>531</v>
      </c>
      <c r="C38" s="70" t="s">
        <v>76</v>
      </c>
      <c r="D38" s="71" t="s">
        <v>44</v>
      </c>
      <c r="E38" s="330">
        <v>1.8</v>
      </c>
      <c r="F38" s="71" t="s">
        <v>72</v>
      </c>
      <c r="G38" s="330">
        <v>3.1E-6</v>
      </c>
      <c r="H38" s="71" t="s">
        <v>72</v>
      </c>
      <c r="I38" s="334">
        <v>2.5000000000000001E-5</v>
      </c>
      <c r="J38" s="71" t="s">
        <v>35</v>
      </c>
      <c r="K38" s="330">
        <v>0.28600100000000001</v>
      </c>
    </row>
    <row r="39" spans="1:11" x14ac:dyDescent="0.25">
      <c r="A39" s="70" t="s">
        <v>131</v>
      </c>
      <c r="B39" s="70" t="s">
        <v>532</v>
      </c>
      <c r="C39" s="70" t="s">
        <v>75</v>
      </c>
      <c r="D39" s="71" t="s">
        <v>43</v>
      </c>
      <c r="E39" s="330">
        <v>2.2999999999999998</v>
      </c>
      <c r="F39" s="71" t="s">
        <v>72</v>
      </c>
      <c r="G39" s="330">
        <v>3.1999999999999999E-6</v>
      </c>
      <c r="H39" s="71" t="s">
        <v>35</v>
      </c>
      <c r="I39" s="334">
        <v>1.33</v>
      </c>
      <c r="J39" s="71" t="s">
        <v>35</v>
      </c>
      <c r="K39" s="330">
        <v>0.33500000000000002</v>
      </c>
    </row>
    <row r="40" spans="1:11" x14ac:dyDescent="0.25">
      <c r="A40" s="70" t="s">
        <v>132</v>
      </c>
      <c r="B40" s="70" t="s">
        <v>533</v>
      </c>
      <c r="C40" s="70" t="s">
        <v>76</v>
      </c>
      <c r="D40" s="71" t="s">
        <v>72</v>
      </c>
      <c r="E40" s="330">
        <v>1.9000000000000001E-5</v>
      </c>
      <c r="F40" s="71" t="s">
        <v>72</v>
      </c>
      <c r="G40" s="330">
        <v>3.3000000000000002E-6</v>
      </c>
      <c r="H40" s="71" t="s">
        <v>72</v>
      </c>
      <c r="I40" s="334">
        <v>2.5999999999999998E-5</v>
      </c>
      <c r="J40" s="71" t="s">
        <v>72</v>
      </c>
      <c r="K40" s="330">
        <v>1.9900000000000001E-4</v>
      </c>
    </row>
    <row r="41" spans="1:11" x14ac:dyDescent="0.25">
      <c r="A41" s="70" t="s">
        <v>133</v>
      </c>
      <c r="B41" s="70" t="s">
        <v>534</v>
      </c>
      <c r="C41" s="70" t="s">
        <v>76</v>
      </c>
      <c r="D41" s="71" t="s">
        <v>72</v>
      </c>
      <c r="E41" s="330">
        <v>2.0000000000000002E-5</v>
      </c>
      <c r="F41" s="71" t="s">
        <v>72</v>
      </c>
      <c r="G41" s="330">
        <v>3.4000000000000001E-6</v>
      </c>
      <c r="H41" s="71" t="s">
        <v>72</v>
      </c>
      <c r="I41" s="334">
        <v>2.6999999999999999E-5</v>
      </c>
      <c r="J41" s="71" t="s">
        <v>72</v>
      </c>
      <c r="K41" s="330">
        <v>1.9799999999999999E-4</v>
      </c>
    </row>
    <row r="42" spans="1:11" x14ac:dyDescent="0.25">
      <c r="A42" s="70" t="s">
        <v>134</v>
      </c>
      <c r="B42" s="70" t="s">
        <v>535</v>
      </c>
      <c r="C42" s="70" t="s">
        <v>67</v>
      </c>
      <c r="D42" s="71" t="s">
        <v>72</v>
      </c>
      <c r="E42" s="330">
        <v>2.0999999999999999E-5</v>
      </c>
      <c r="F42" s="71" t="s">
        <v>72</v>
      </c>
      <c r="G42" s="330">
        <v>3.4999999999999999E-6</v>
      </c>
      <c r="H42" s="71" t="s">
        <v>72</v>
      </c>
      <c r="I42" s="334">
        <v>2.8E-5</v>
      </c>
      <c r="J42" s="71" t="s">
        <v>72</v>
      </c>
      <c r="K42" s="330">
        <v>1.9699999999999999E-4</v>
      </c>
    </row>
    <row r="43" spans="1:11" x14ac:dyDescent="0.25">
      <c r="A43" s="70" t="s">
        <v>135</v>
      </c>
      <c r="B43" s="70" t="s">
        <v>536</v>
      </c>
      <c r="C43" s="70" t="s">
        <v>75</v>
      </c>
      <c r="D43" s="71" t="s">
        <v>72</v>
      </c>
      <c r="E43" s="330">
        <v>2.1999999999999999E-5</v>
      </c>
      <c r="F43" s="71" t="s">
        <v>72</v>
      </c>
      <c r="G43" s="330">
        <v>3.5999999999999998E-6</v>
      </c>
      <c r="H43" s="71" t="s">
        <v>72</v>
      </c>
      <c r="I43" s="334">
        <v>2.9E-5</v>
      </c>
      <c r="J43" s="71" t="s">
        <v>72</v>
      </c>
      <c r="K43" s="330">
        <v>1.9599999999999999E-4</v>
      </c>
    </row>
    <row r="44" spans="1:11" x14ac:dyDescent="0.25">
      <c r="A44" s="70" t="s">
        <v>136</v>
      </c>
      <c r="B44" s="70" t="s">
        <v>137</v>
      </c>
      <c r="C44" s="70" t="s">
        <v>74</v>
      </c>
      <c r="D44" s="71" t="s">
        <v>72</v>
      </c>
      <c r="E44" s="330">
        <v>2.3E-5</v>
      </c>
      <c r="F44" s="71" t="s">
        <v>72</v>
      </c>
      <c r="G44" s="330">
        <v>3.7000000000000002E-6</v>
      </c>
      <c r="H44" s="71" t="s">
        <v>43</v>
      </c>
      <c r="I44" s="334">
        <v>0.56999999999999995</v>
      </c>
      <c r="J44" s="71" t="s">
        <v>36</v>
      </c>
      <c r="K44" s="330">
        <v>0.4</v>
      </c>
    </row>
    <row r="45" spans="1:11" x14ac:dyDescent="0.25">
      <c r="A45" s="70" t="s">
        <v>138</v>
      </c>
      <c r="B45" s="70" t="s">
        <v>537</v>
      </c>
      <c r="C45" s="70" t="s">
        <v>70</v>
      </c>
      <c r="D45" s="71" t="s">
        <v>72</v>
      </c>
      <c r="E45" s="330">
        <v>2.4000000000000001E-5</v>
      </c>
      <c r="F45" s="71" t="s">
        <v>72</v>
      </c>
      <c r="G45" s="330">
        <v>3.8E-6</v>
      </c>
      <c r="H45" s="71" t="s">
        <v>35</v>
      </c>
      <c r="I45" s="334">
        <v>1.22</v>
      </c>
      <c r="J45" s="71" t="s">
        <v>35</v>
      </c>
      <c r="K45" s="330">
        <v>0.33000099999999999</v>
      </c>
    </row>
    <row r="46" spans="1:11" x14ac:dyDescent="0.25">
      <c r="A46" s="70" t="s">
        <v>139</v>
      </c>
      <c r="B46" s="70" t="s">
        <v>538</v>
      </c>
      <c r="C46" s="70" t="s">
        <v>71</v>
      </c>
      <c r="D46" s="71" t="s">
        <v>44</v>
      </c>
      <c r="E46" s="330">
        <v>1.3</v>
      </c>
      <c r="F46" s="71" t="s">
        <v>72</v>
      </c>
      <c r="G46" s="330">
        <v>3.8999999999999999E-6</v>
      </c>
      <c r="H46" s="71" t="s">
        <v>43</v>
      </c>
      <c r="I46" s="334">
        <v>0.93000099999999997</v>
      </c>
      <c r="J46" s="71" t="s">
        <v>72</v>
      </c>
      <c r="K46" s="330">
        <v>1.95E-4</v>
      </c>
    </row>
    <row r="47" spans="1:11" x14ac:dyDescent="0.25">
      <c r="A47" s="70" t="s">
        <v>140</v>
      </c>
      <c r="B47" s="70" t="s">
        <v>141</v>
      </c>
      <c r="C47" s="70" t="s">
        <v>60</v>
      </c>
      <c r="D47" s="71" t="s">
        <v>44</v>
      </c>
      <c r="E47" s="330">
        <v>1.6</v>
      </c>
      <c r="F47" s="71" t="s">
        <v>72</v>
      </c>
      <c r="G47" s="330">
        <v>3.9999999999999998E-6</v>
      </c>
      <c r="H47" s="71" t="s">
        <v>43</v>
      </c>
      <c r="I47" s="334">
        <v>0.86</v>
      </c>
      <c r="J47" s="71" t="s">
        <v>35</v>
      </c>
      <c r="K47" s="330">
        <v>0.29100100000000001</v>
      </c>
    </row>
    <row r="48" spans="1:11" x14ac:dyDescent="0.25">
      <c r="A48" s="70" t="s">
        <v>142</v>
      </c>
      <c r="B48" s="70" t="s">
        <v>539</v>
      </c>
      <c r="C48" s="70" t="s">
        <v>67</v>
      </c>
      <c r="D48" s="71" t="s">
        <v>44</v>
      </c>
      <c r="E48" s="330">
        <v>1.37</v>
      </c>
      <c r="F48" s="71" t="s">
        <v>72</v>
      </c>
      <c r="G48" s="330">
        <v>4.0999999999999997E-6</v>
      </c>
      <c r="H48" s="71" t="s">
        <v>43</v>
      </c>
      <c r="I48" s="334">
        <v>0.63</v>
      </c>
      <c r="J48" s="71" t="s">
        <v>43</v>
      </c>
      <c r="K48" s="330">
        <v>0.18099999999999999</v>
      </c>
    </row>
    <row r="49" spans="1:11" x14ac:dyDescent="0.25">
      <c r="A49" s="70" t="s">
        <v>143</v>
      </c>
      <c r="B49" s="70" t="s">
        <v>540</v>
      </c>
      <c r="C49" s="70" t="s">
        <v>75</v>
      </c>
      <c r="D49" s="71" t="s">
        <v>72</v>
      </c>
      <c r="E49" s="330">
        <v>2.5000000000000001E-5</v>
      </c>
      <c r="F49" s="71" t="s">
        <v>72</v>
      </c>
      <c r="G49" s="330">
        <v>4.1999999999999996E-6</v>
      </c>
      <c r="H49" s="71" t="s">
        <v>72</v>
      </c>
      <c r="I49" s="334">
        <v>3.0000000000000001E-5</v>
      </c>
      <c r="J49" s="71" t="s">
        <v>72</v>
      </c>
      <c r="K49" s="330">
        <v>1.94E-4</v>
      </c>
    </row>
    <row r="50" spans="1:11" x14ac:dyDescent="0.25">
      <c r="A50" s="70" t="s">
        <v>144</v>
      </c>
      <c r="B50" s="70" t="s">
        <v>541</v>
      </c>
      <c r="C50" s="70" t="s">
        <v>76</v>
      </c>
      <c r="D50" s="71" t="s">
        <v>72</v>
      </c>
      <c r="E50" s="330">
        <v>2.5999999999999998E-5</v>
      </c>
      <c r="F50" s="71" t="s">
        <v>72</v>
      </c>
      <c r="G50" s="330">
        <v>4.3000000000000003E-6</v>
      </c>
      <c r="H50" s="71" t="s">
        <v>72</v>
      </c>
      <c r="I50" s="334">
        <v>3.1000000000000001E-5</v>
      </c>
      <c r="J50" s="71" t="s">
        <v>72</v>
      </c>
      <c r="K50" s="330">
        <v>1.93E-4</v>
      </c>
    </row>
    <row r="51" spans="1:11" x14ac:dyDescent="0.25">
      <c r="A51" s="70" t="s">
        <v>145</v>
      </c>
      <c r="B51" s="70" t="s">
        <v>542</v>
      </c>
      <c r="C51" s="70" t="s">
        <v>62</v>
      </c>
      <c r="D51" s="71" t="s">
        <v>72</v>
      </c>
      <c r="E51" s="330">
        <v>2.6999999999999999E-5</v>
      </c>
      <c r="F51" s="71" t="s">
        <v>72</v>
      </c>
      <c r="G51" s="330">
        <v>4.4000000000000002E-6</v>
      </c>
      <c r="H51" s="71" t="s">
        <v>72</v>
      </c>
      <c r="I51" s="334">
        <v>3.1999999999999999E-5</v>
      </c>
      <c r="J51" s="71" t="s">
        <v>72</v>
      </c>
      <c r="K51" s="330">
        <v>1.9100000000000001E-4</v>
      </c>
    </row>
    <row r="52" spans="1:11" x14ac:dyDescent="0.25">
      <c r="A52" s="70" t="s">
        <v>146</v>
      </c>
      <c r="B52" s="70" t="s">
        <v>543</v>
      </c>
      <c r="C52" s="70" t="s">
        <v>62</v>
      </c>
      <c r="D52" s="71" t="s">
        <v>72</v>
      </c>
      <c r="E52" s="330">
        <v>2.8E-5</v>
      </c>
      <c r="F52" s="71" t="s">
        <v>72</v>
      </c>
      <c r="G52" s="330">
        <v>4.5000000000000001E-6</v>
      </c>
      <c r="H52" s="71" t="s">
        <v>72</v>
      </c>
      <c r="I52" s="334">
        <v>3.3000000000000003E-5</v>
      </c>
      <c r="J52" s="71" t="s">
        <v>72</v>
      </c>
      <c r="K52" s="330">
        <v>1.92E-4</v>
      </c>
    </row>
    <row r="53" spans="1:11" x14ac:dyDescent="0.25">
      <c r="A53" s="70" t="s">
        <v>147</v>
      </c>
      <c r="B53" s="70" t="s">
        <v>544</v>
      </c>
      <c r="C53" s="70" t="s">
        <v>76</v>
      </c>
      <c r="D53" s="71" t="s">
        <v>47</v>
      </c>
      <c r="E53" s="330">
        <v>0.88</v>
      </c>
      <c r="F53" s="71" t="s">
        <v>72</v>
      </c>
      <c r="G53" s="330">
        <v>4.6E-6</v>
      </c>
      <c r="H53" s="71" t="s">
        <v>72</v>
      </c>
      <c r="I53" s="334">
        <v>3.4E-5</v>
      </c>
      <c r="J53" s="71" t="s">
        <v>72</v>
      </c>
      <c r="K53" s="330">
        <v>1.9000000000000001E-4</v>
      </c>
    </row>
    <row r="54" spans="1:11" x14ac:dyDescent="0.25">
      <c r="A54" s="70" t="s">
        <v>148</v>
      </c>
      <c r="B54" s="70" t="s">
        <v>545</v>
      </c>
      <c r="C54" s="70" t="s">
        <v>76</v>
      </c>
      <c r="D54" s="71" t="s">
        <v>72</v>
      </c>
      <c r="E54" s="330">
        <v>2.9E-5</v>
      </c>
      <c r="F54" s="71" t="s">
        <v>72</v>
      </c>
      <c r="G54" s="330">
        <v>4.6999999999999999E-6</v>
      </c>
      <c r="H54" s="71" t="s">
        <v>72</v>
      </c>
      <c r="I54" s="334">
        <v>3.4999999999999997E-5</v>
      </c>
      <c r="J54" s="71" t="s">
        <v>72</v>
      </c>
      <c r="K54" s="330">
        <v>1.8900000000000001E-4</v>
      </c>
    </row>
    <row r="55" spans="1:11" x14ac:dyDescent="0.25">
      <c r="A55" s="70" t="s">
        <v>149</v>
      </c>
      <c r="B55" s="70" t="s">
        <v>546</v>
      </c>
      <c r="C55" s="70" t="s">
        <v>70</v>
      </c>
      <c r="D55" s="71" t="s">
        <v>72</v>
      </c>
      <c r="E55" s="330">
        <v>3.0000000000000001E-5</v>
      </c>
      <c r="F55" s="71" t="s">
        <v>72</v>
      </c>
      <c r="G55" s="330">
        <v>4.7999999999999998E-6</v>
      </c>
      <c r="H55" s="71" t="s">
        <v>72</v>
      </c>
      <c r="I55" s="334">
        <v>3.6000000000000001E-5</v>
      </c>
      <c r="J55" s="71" t="s">
        <v>72</v>
      </c>
      <c r="K55" s="330">
        <v>1.8799999999999999E-4</v>
      </c>
    </row>
    <row r="56" spans="1:11" x14ac:dyDescent="0.25">
      <c r="A56" s="70" t="s">
        <v>150</v>
      </c>
      <c r="B56" s="70" t="s">
        <v>547</v>
      </c>
      <c r="C56" s="70" t="s">
        <v>507</v>
      </c>
      <c r="D56" s="71" t="s">
        <v>72</v>
      </c>
      <c r="E56" s="330">
        <v>3.1000000000000001E-5</v>
      </c>
      <c r="F56" s="71" t="s">
        <v>72</v>
      </c>
      <c r="G56" s="330">
        <v>4.8999999999999997E-6</v>
      </c>
      <c r="H56" s="71" t="s">
        <v>43</v>
      </c>
      <c r="I56" s="334">
        <v>0.72</v>
      </c>
      <c r="J56" s="71" t="s">
        <v>72</v>
      </c>
      <c r="K56" s="330">
        <v>1.8699999999999999E-4</v>
      </c>
    </row>
    <row r="57" spans="1:11" x14ac:dyDescent="0.25">
      <c r="A57" s="70" t="s">
        <v>151</v>
      </c>
      <c r="B57" s="70" t="s">
        <v>548</v>
      </c>
      <c r="C57" s="70" t="s">
        <v>70</v>
      </c>
      <c r="D57" s="71" t="s">
        <v>72</v>
      </c>
      <c r="E57" s="330">
        <v>3.1999999999999999E-5</v>
      </c>
      <c r="F57" s="71" t="s">
        <v>72</v>
      </c>
      <c r="G57" s="330">
        <v>5.0000000000000004E-6</v>
      </c>
      <c r="H57" s="71" t="s">
        <v>72</v>
      </c>
      <c r="I57" s="334">
        <v>3.6999999999999998E-5</v>
      </c>
      <c r="J57" s="71" t="s">
        <v>72</v>
      </c>
      <c r="K57" s="330">
        <v>1.8599999999999999E-4</v>
      </c>
    </row>
    <row r="58" spans="1:11" x14ac:dyDescent="0.25">
      <c r="A58" s="70" t="s">
        <v>152</v>
      </c>
      <c r="B58" s="70" t="s">
        <v>549</v>
      </c>
      <c r="C58" s="70" t="s">
        <v>75</v>
      </c>
      <c r="D58" s="71" t="s">
        <v>43</v>
      </c>
      <c r="E58" s="330">
        <v>3.07</v>
      </c>
      <c r="F58" s="71" t="s">
        <v>35</v>
      </c>
      <c r="G58" s="330">
        <v>3.67</v>
      </c>
      <c r="H58" s="71" t="s">
        <v>35</v>
      </c>
      <c r="I58" s="334">
        <v>1.51</v>
      </c>
      <c r="J58" s="71" t="s">
        <v>36</v>
      </c>
      <c r="K58" s="330">
        <v>0.41299999999999998</v>
      </c>
    </row>
    <row r="59" spans="1:11" x14ac:dyDescent="0.25">
      <c r="A59" s="70" t="s">
        <v>153</v>
      </c>
      <c r="B59" s="70" t="s">
        <v>550</v>
      </c>
      <c r="C59" s="70" t="s">
        <v>76</v>
      </c>
      <c r="D59" s="71" t="s">
        <v>47</v>
      </c>
      <c r="E59" s="330">
        <v>1.06</v>
      </c>
      <c r="F59" s="71" t="s">
        <v>72</v>
      </c>
      <c r="G59" s="330">
        <v>5.1000000000000003E-6</v>
      </c>
      <c r="H59" s="71" t="s">
        <v>72</v>
      </c>
      <c r="I59" s="334">
        <v>3.8000000000000002E-5</v>
      </c>
      <c r="J59" s="71" t="s">
        <v>72</v>
      </c>
      <c r="K59" s="330">
        <v>1.85E-4</v>
      </c>
    </row>
    <row r="60" spans="1:11" x14ac:dyDescent="0.25">
      <c r="A60" s="70" t="s">
        <v>154</v>
      </c>
      <c r="B60" s="70" t="s">
        <v>551</v>
      </c>
      <c r="C60" s="70" t="s">
        <v>62</v>
      </c>
      <c r="D60" s="71" t="s">
        <v>44</v>
      </c>
      <c r="E60" s="330">
        <v>1.29</v>
      </c>
      <c r="F60" s="71" t="s">
        <v>72</v>
      </c>
      <c r="G60" s="330">
        <v>5.2000000000000002E-6</v>
      </c>
      <c r="H60" s="71" t="s">
        <v>43</v>
      </c>
      <c r="I60" s="334">
        <v>0.71</v>
      </c>
      <c r="J60" s="71" t="s">
        <v>43</v>
      </c>
      <c r="K60" s="330">
        <v>0.221</v>
      </c>
    </row>
    <row r="61" spans="1:11" x14ac:dyDescent="0.25">
      <c r="A61" s="70" t="s">
        <v>155</v>
      </c>
      <c r="B61" s="70" t="s">
        <v>552</v>
      </c>
      <c r="C61" s="70" t="s">
        <v>507</v>
      </c>
      <c r="D61" s="71" t="s">
        <v>72</v>
      </c>
      <c r="E61" s="330">
        <v>3.3000000000000003E-5</v>
      </c>
      <c r="F61" s="71" t="s">
        <v>72</v>
      </c>
      <c r="G61" s="330">
        <v>5.3000000000000001E-6</v>
      </c>
      <c r="H61" s="71" t="s">
        <v>72</v>
      </c>
      <c r="I61" s="334">
        <v>3.8999999999999999E-5</v>
      </c>
      <c r="J61" s="71" t="s">
        <v>72</v>
      </c>
      <c r="K61" s="330">
        <v>1.84E-4</v>
      </c>
    </row>
    <row r="62" spans="1:11" x14ac:dyDescent="0.25">
      <c r="A62" s="70" t="s">
        <v>156</v>
      </c>
      <c r="B62" s="70" t="s">
        <v>553</v>
      </c>
      <c r="C62" s="70" t="s">
        <v>76</v>
      </c>
      <c r="D62" s="71" t="s">
        <v>72</v>
      </c>
      <c r="E62" s="330">
        <v>3.4E-5</v>
      </c>
      <c r="F62" s="71" t="s">
        <v>72</v>
      </c>
      <c r="G62" s="330">
        <v>5.4E-6</v>
      </c>
      <c r="H62" s="71" t="s">
        <v>72</v>
      </c>
      <c r="I62" s="334">
        <v>4.0000000000000003E-5</v>
      </c>
      <c r="J62" s="71" t="s">
        <v>72</v>
      </c>
      <c r="K62" s="330">
        <v>1.83E-4</v>
      </c>
    </row>
    <row r="63" spans="1:11" x14ac:dyDescent="0.25">
      <c r="A63" s="70" t="s">
        <v>157</v>
      </c>
      <c r="B63" s="70" t="s">
        <v>554</v>
      </c>
      <c r="C63" s="70" t="s">
        <v>67</v>
      </c>
      <c r="D63" s="71" t="s">
        <v>44</v>
      </c>
      <c r="E63" s="330">
        <v>2.1</v>
      </c>
      <c r="F63" s="71" t="s">
        <v>72</v>
      </c>
      <c r="G63" s="330">
        <v>5.6999999999999996E-6</v>
      </c>
      <c r="H63" s="71" t="s">
        <v>43</v>
      </c>
      <c r="I63" s="334">
        <v>1.01</v>
      </c>
      <c r="J63" s="71" t="s">
        <v>35</v>
      </c>
      <c r="K63" s="330">
        <v>0.28100000000000003</v>
      </c>
    </row>
    <row r="64" spans="1:11" x14ac:dyDescent="0.25">
      <c r="A64" s="70" t="s">
        <v>158</v>
      </c>
      <c r="B64" s="70" t="s">
        <v>555</v>
      </c>
      <c r="C64" s="70" t="s">
        <v>67</v>
      </c>
      <c r="D64" s="71" t="s">
        <v>72</v>
      </c>
      <c r="E64" s="330">
        <v>3.4999999999999997E-5</v>
      </c>
      <c r="F64" s="71" t="s">
        <v>72</v>
      </c>
      <c r="G64" s="330">
        <v>5.4999999999999999E-6</v>
      </c>
      <c r="H64" s="71" t="s">
        <v>72</v>
      </c>
      <c r="I64" s="334">
        <v>4.1E-5</v>
      </c>
      <c r="J64" s="71" t="s">
        <v>72</v>
      </c>
      <c r="K64" s="330">
        <v>1.8100000000000001E-4</v>
      </c>
    </row>
    <row r="65" spans="1:11" x14ac:dyDescent="0.25">
      <c r="A65" s="70" t="s">
        <v>159</v>
      </c>
      <c r="B65" s="70" t="s">
        <v>556</v>
      </c>
      <c r="C65" s="70" t="s">
        <v>67</v>
      </c>
      <c r="D65" s="71" t="s">
        <v>44</v>
      </c>
      <c r="E65" s="330">
        <v>1.26</v>
      </c>
      <c r="F65" s="71" t="s">
        <v>72</v>
      </c>
      <c r="G65" s="330">
        <v>5.5999999999999997E-6</v>
      </c>
      <c r="H65" s="71" t="s">
        <v>43</v>
      </c>
      <c r="I65" s="334">
        <v>0.85000100000000001</v>
      </c>
      <c r="J65" s="71" t="s">
        <v>72</v>
      </c>
      <c r="K65" s="330">
        <v>1.8200000000000001E-4</v>
      </c>
    </row>
    <row r="66" spans="1:11" x14ac:dyDescent="0.25">
      <c r="A66" s="70" t="s">
        <v>160</v>
      </c>
      <c r="B66" s="70" t="s">
        <v>161</v>
      </c>
      <c r="C66" s="70" t="s">
        <v>60</v>
      </c>
      <c r="D66" s="71" t="s">
        <v>47</v>
      </c>
      <c r="E66" s="330">
        <v>0.75</v>
      </c>
      <c r="F66" s="71" t="s">
        <v>72</v>
      </c>
      <c r="G66" s="330">
        <v>5.8000000000000004E-6</v>
      </c>
      <c r="H66" s="71" t="s">
        <v>72</v>
      </c>
      <c r="I66" s="334">
        <v>4.1999999999999998E-5</v>
      </c>
      <c r="J66" s="71" t="s">
        <v>72</v>
      </c>
      <c r="K66" s="330">
        <v>1.8000000000000001E-4</v>
      </c>
    </row>
    <row r="67" spans="1:11" x14ac:dyDescent="0.25">
      <c r="A67" s="70" t="s">
        <v>162</v>
      </c>
      <c r="B67" s="70" t="s">
        <v>557</v>
      </c>
      <c r="C67" s="70" t="s">
        <v>62</v>
      </c>
      <c r="D67" s="71" t="s">
        <v>47</v>
      </c>
      <c r="E67" s="330">
        <v>0.98000100000000001</v>
      </c>
      <c r="F67" s="71" t="s">
        <v>72</v>
      </c>
      <c r="G67" s="330">
        <v>5.9000000000000003E-6</v>
      </c>
      <c r="H67" s="71" t="s">
        <v>43</v>
      </c>
      <c r="I67" s="334">
        <v>0.46</v>
      </c>
      <c r="J67" s="71" t="s">
        <v>72</v>
      </c>
      <c r="K67" s="330">
        <v>1.7899999999999999E-4</v>
      </c>
    </row>
    <row r="68" spans="1:11" x14ac:dyDescent="0.25">
      <c r="A68" s="70" t="s">
        <v>163</v>
      </c>
      <c r="B68" s="70" t="s">
        <v>558</v>
      </c>
      <c r="C68" s="70" t="s">
        <v>76</v>
      </c>
      <c r="D68" s="71" t="s">
        <v>72</v>
      </c>
      <c r="E68" s="330">
        <v>3.6000000000000001E-5</v>
      </c>
      <c r="F68" s="71" t="s">
        <v>72</v>
      </c>
      <c r="G68" s="330">
        <v>6.0000000000000002E-6</v>
      </c>
      <c r="H68" s="71" t="s">
        <v>72</v>
      </c>
      <c r="I68" s="334">
        <v>4.3000000000000002E-5</v>
      </c>
      <c r="J68" s="71" t="s">
        <v>72</v>
      </c>
      <c r="K68" s="330">
        <v>1.7799999999999999E-4</v>
      </c>
    </row>
    <row r="69" spans="1:11" x14ac:dyDescent="0.25">
      <c r="A69" s="70" t="s">
        <v>164</v>
      </c>
      <c r="B69" s="70" t="s">
        <v>559</v>
      </c>
      <c r="C69" s="70" t="s">
        <v>62</v>
      </c>
      <c r="D69" s="71" t="s">
        <v>72</v>
      </c>
      <c r="E69" s="330">
        <v>3.6999999999999998E-5</v>
      </c>
      <c r="F69" s="71" t="s">
        <v>72</v>
      </c>
      <c r="G69" s="330">
        <v>6.1E-6</v>
      </c>
      <c r="H69" s="71" t="s">
        <v>72</v>
      </c>
      <c r="I69" s="334">
        <v>4.3999999999999999E-5</v>
      </c>
      <c r="J69" s="71" t="s">
        <v>72</v>
      </c>
      <c r="K69" s="330">
        <v>1.7699999999999999E-4</v>
      </c>
    </row>
    <row r="70" spans="1:11" x14ac:dyDescent="0.25">
      <c r="A70" s="70" t="s">
        <v>165</v>
      </c>
      <c r="B70" s="70" t="s">
        <v>560</v>
      </c>
      <c r="C70" s="70" t="s">
        <v>70</v>
      </c>
      <c r="D70" s="71" t="s">
        <v>72</v>
      </c>
      <c r="E70" s="330">
        <v>3.8000000000000002E-5</v>
      </c>
      <c r="F70" s="71" t="s">
        <v>72</v>
      </c>
      <c r="G70" s="330">
        <v>6.1999999999999999E-6</v>
      </c>
      <c r="H70" s="71" t="s">
        <v>72</v>
      </c>
      <c r="I70" s="334">
        <v>4.5000000000000003E-5</v>
      </c>
      <c r="J70" s="71" t="s">
        <v>72</v>
      </c>
      <c r="K70" s="330">
        <v>1.76E-4</v>
      </c>
    </row>
    <row r="71" spans="1:11" x14ac:dyDescent="0.25">
      <c r="A71" s="70" t="s">
        <v>166</v>
      </c>
      <c r="B71" s="70" t="s">
        <v>561</v>
      </c>
      <c r="C71" s="70" t="s">
        <v>62</v>
      </c>
      <c r="D71" s="71" t="s">
        <v>72</v>
      </c>
      <c r="E71" s="330">
        <v>3.8999999999999999E-5</v>
      </c>
      <c r="F71" s="71" t="s">
        <v>72</v>
      </c>
      <c r="G71" s="330">
        <v>6.2999999999999998E-6</v>
      </c>
      <c r="H71" s="71" t="s">
        <v>72</v>
      </c>
      <c r="I71" s="334">
        <v>4.6E-5</v>
      </c>
      <c r="J71" s="71" t="s">
        <v>72</v>
      </c>
      <c r="K71" s="330">
        <v>1.75E-4</v>
      </c>
    </row>
    <row r="72" spans="1:11" x14ac:dyDescent="0.25">
      <c r="A72" s="70" t="s">
        <v>167</v>
      </c>
      <c r="B72" s="70" t="s">
        <v>562</v>
      </c>
      <c r="C72" s="70" t="s">
        <v>74</v>
      </c>
      <c r="D72" s="71" t="s">
        <v>72</v>
      </c>
      <c r="E72" s="330">
        <v>4.0000000000000003E-5</v>
      </c>
      <c r="F72" s="71" t="s">
        <v>72</v>
      </c>
      <c r="G72" s="330">
        <v>6.3999999999999997E-6</v>
      </c>
      <c r="H72" s="71" t="s">
        <v>72</v>
      </c>
      <c r="I72" s="334">
        <v>4.6999999999999997E-5</v>
      </c>
      <c r="J72" s="71" t="s">
        <v>72</v>
      </c>
      <c r="K72" s="330">
        <v>1.74E-4</v>
      </c>
    </row>
    <row r="73" spans="1:11" x14ac:dyDescent="0.25">
      <c r="A73" s="70" t="s">
        <v>168</v>
      </c>
      <c r="B73" s="70" t="s">
        <v>563</v>
      </c>
      <c r="C73" s="70" t="s">
        <v>75</v>
      </c>
      <c r="D73" s="71" t="s">
        <v>72</v>
      </c>
      <c r="E73" s="330">
        <v>4.1E-5</v>
      </c>
      <c r="F73" s="71" t="s">
        <v>72</v>
      </c>
      <c r="G73" s="330">
        <v>6.4999999999999996E-6</v>
      </c>
      <c r="H73" s="71" t="s">
        <v>72</v>
      </c>
      <c r="I73" s="334">
        <v>4.8000000000000001E-5</v>
      </c>
      <c r="J73" s="71" t="s">
        <v>72</v>
      </c>
      <c r="K73" s="330">
        <v>1.73E-4</v>
      </c>
    </row>
    <row r="74" spans="1:11" x14ac:dyDescent="0.25">
      <c r="A74" s="70" t="s">
        <v>169</v>
      </c>
      <c r="B74" s="70" t="s">
        <v>564</v>
      </c>
      <c r="C74" s="70" t="s">
        <v>76</v>
      </c>
      <c r="D74" s="71" t="s">
        <v>44</v>
      </c>
      <c r="E74" s="330">
        <v>1.83</v>
      </c>
      <c r="F74" s="71" t="s">
        <v>72</v>
      </c>
      <c r="G74" s="330">
        <v>6.6000000000000003E-6</v>
      </c>
      <c r="H74" s="71" t="s">
        <v>43</v>
      </c>
      <c r="I74" s="334">
        <v>0.76</v>
      </c>
      <c r="J74" s="71" t="s">
        <v>72</v>
      </c>
      <c r="K74" s="330">
        <v>1.7200000000000001E-4</v>
      </c>
    </row>
    <row r="75" spans="1:11" x14ac:dyDescent="0.25">
      <c r="A75" s="70" t="s">
        <v>170</v>
      </c>
      <c r="B75" s="70" t="s">
        <v>565</v>
      </c>
      <c r="C75" s="70" t="s">
        <v>75</v>
      </c>
      <c r="D75" s="71" t="s">
        <v>72</v>
      </c>
      <c r="E75" s="330">
        <v>4.1999999999999998E-5</v>
      </c>
      <c r="F75" s="71" t="s">
        <v>72</v>
      </c>
      <c r="G75" s="330">
        <v>6.7000000000000002E-6</v>
      </c>
      <c r="H75" s="71" t="s">
        <v>72</v>
      </c>
      <c r="I75" s="334">
        <v>4.8999999999999998E-5</v>
      </c>
      <c r="J75" s="71" t="s">
        <v>72</v>
      </c>
      <c r="K75" s="330">
        <v>1.6799999999999999E-4</v>
      </c>
    </row>
    <row r="76" spans="1:11" x14ac:dyDescent="0.25">
      <c r="A76" s="70" t="s">
        <v>171</v>
      </c>
      <c r="B76" s="70" t="s">
        <v>566</v>
      </c>
      <c r="C76" s="70" t="s">
        <v>75</v>
      </c>
      <c r="D76" s="71" t="s">
        <v>72</v>
      </c>
      <c r="E76" s="330">
        <v>4.3000000000000002E-5</v>
      </c>
      <c r="F76" s="71" t="s">
        <v>72</v>
      </c>
      <c r="G76" s="330">
        <v>6.8000000000000001E-6</v>
      </c>
      <c r="H76" s="71" t="s">
        <v>72</v>
      </c>
      <c r="I76" s="334">
        <v>5.0000000000000002E-5</v>
      </c>
      <c r="J76" s="71" t="s">
        <v>72</v>
      </c>
      <c r="K76" s="330">
        <v>1.6899999999999999E-4</v>
      </c>
    </row>
    <row r="77" spans="1:11" x14ac:dyDescent="0.25">
      <c r="A77" s="70" t="s">
        <v>172</v>
      </c>
      <c r="B77" s="70" t="s">
        <v>567</v>
      </c>
      <c r="C77" s="70" t="s">
        <v>75</v>
      </c>
      <c r="D77" s="71" t="s">
        <v>72</v>
      </c>
      <c r="E77" s="330">
        <v>4.3999999999999999E-5</v>
      </c>
      <c r="F77" s="71" t="s">
        <v>72</v>
      </c>
      <c r="G77" s="330">
        <v>6.9E-6</v>
      </c>
      <c r="H77" s="71" t="s">
        <v>72</v>
      </c>
      <c r="I77" s="334">
        <v>5.1E-5</v>
      </c>
      <c r="J77" s="71" t="s">
        <v>72</v>
      </c>
      <c r="K77" s="330">
        <v>1.7000000000000001E-4</v>
      </c>
    </row>
    <row r="78" spans="1:11" x14ac:dyDescent="0.25">
      <c r="A78" s="70" t="s">
        <v>173</v>
      </c>
      <c r="B78" s="70" t="s">
        <v>568</v>
      </c>
      <c r="C78" s="70" t="s">
        <v>75</v>
      </c>
      <c r="D78" s="71" t="s">
        <v>72</v>
      </c>
      <c r="E78" s="330">
        <v>4.5000000000000003E-5</v>
      </c>
      <c r="F78" s="71" t="s">
        <v>72</v>
      </c>
      <c r="G78" s="330">
        <v>6.9999999999999999E-6</v>
      </c>
      <c r="H78" s="71" t="s">
        <v>72</v>
      </c>
      <c r="I78" s="334">
        <v>5.1999999999999997E-5</v>
      </c>
      <c r="J78" s="71" t="s">
        <v>72</v>
      </c>
      <c r="K78" s="330">
        <v>1.7100000000000001E-4</v>
      </c>
    </row>
    <row r="79" spans="1:11" x14ac:dyDescent="0.25">
      <c r="A79" s="70" t="s">
        <v>174</v>
      </c>
      <c r="B79" s="70" t="s">
        <v>569</v>
      </c>
      <c r="C79" s="70" t="s">
        <v>75</v>
      </c>
      <c r="D79" s="71" t="s">
        <v>37</v>
      </c>
      <c r="E79" s="330">
        <v>13.22</v>
      </c>
      <c r="F79" s="71" t="s">
        <v>37</v>
      </c>
      <c r="G79" s="330">
        <v>8.85</v>
      </c>
      <c r="H79" s="71" t="s">
        <v>37</v>
      </c>
      <c r="I79" s="334">
        <v>3.13</v>
      </c>
      <c r="J79" s="71" t="s">
        <v>38</v>
      </c>
      <c r="K79" s="330">
        <v>0.63600000000000001</v>
      </c>
    </row>
    <row r="80" spans="1:11" x14ac:dyDescent="0.25">
      <c r="A80" s="70" t="s">
        <v>175</v>
      </c>
      <c r="B80" s="70" t="s">
        <v>570</v>
      </c>
      <c r="C80" s="70" t="s">
        <v>76</v>
      </c>
      <c r="D80" s="71" t="s">
        <v>72</v>
      </c>
      <c r="E80" s="330">
        <v>4.6E-5</v>
      </c>
      <c r="F80" s="71" t="s">
        <v>72</v>
      </c>
      <c r="G80" s="330">
        <v>7.0999999999999998E-6</v>
      </c>
      <c r="H80" s="71" t="s">
        <v>72</v>
      </c>
      <c r="I80" s="334">
        <v>5.3000000000000001E-5</v>
      </c>
      <c r="J80" s="71" t="s">
        <v>72</v>
      </c>
      <c r="K80" s="330">
        <v>1.6699999999999999E-4</v>
      </c>
    </row>
    <row r="81" spans="1:11" x14ac:dyDescent="0.25">
      <c r="A81" s="70" t="s">
        <v>176</v>
      </c>
      <c r="B81" s="70" t="s">
        <v>571</v>
      </c>
      <c r="C81" s="70" t="s">
        <v>507</v>
      </c>
      <c r="D81" s="71" t="s">
        <v>47</v>
      </c>
      <c r="E81" s="330">
        <v>0.93</v>
      </c>
      <c r="F81" s="71" t="s">
        <v>72</v>
      </c>
      <c r="G81" s="330">
        <v>7.1999999999999997E-6</v>
      </c>
      <c r="H81" s="71" t="s">
        <v>43</v>
      </c>
      <c r="I81" s="334">
        <v>0.36</v>
      </c>
      <c r="J81" s="71" t="s">
        <v>72</v>
      </c>
      <c r="K81" s="330">
        <v>1.66E-4</v>
      </c>
    </row>
    <row r="82" spans="1:11" x14ac:dyDescent="0.25">
      <c r="A82" s="70" t="s">
        <v>177</v>
      </c>
      <c r="B82" s="70" t="s">
        <v>572</v>
      </c>
      <c r="C82" s="70" t="s">
        <v>71</v>
      </c>
      <c r="D82" s="71" t="s">
        <v>47</v>
      </c>
      <c r="E82" s="330">
        <v>0.97</v>
      </c>
      <c r="F82" s="71" t="s">
        <v>72</v>
      </c>
      <c r="G82" s="330">
        <v>7.3000000000000004E-6</v>
      </c>
      <c r="H82" s="71" t="s">
        <v>43</v>
      </c>
      <c r="I82" s="334">
        <v>0.68</v>
      </c>
      <c r="J82" s="71" t="s">
        <v>43</v>
      </c>
      <c r="K82" s="330">
        <v>0.23200000000000001</v>
      </c>
    </row>
    <row r="83" spans="1:11" x14ac:dyDescent="0.25">
      <c r="A83" s="70" t="s">
        <v>178</v>
      </c>
      <c r="B83" s="70" t="s">
        <v>573</v>
      </c>
      <c r="C83" s="70" t="s">
        <v>69</v>
      </c>
      <c r="D83" s="71" t="s">
        <v>47</v>
      </c>
      <c r="E83" s="330">
        <v>0.88000199999999995</v>
      </c>
      <c r="F83" s="71" t="s">
        <v>72</v>
      </c>
      <c r="G83" s="330">
        <v>7.4000000000000003E-6</v>
      </c>
      <c r="H83" s="71" t="s">
        <v>43</v>
      </c>
      <c r="I83" s="334">
        <v>0.71000099999999999</v>
      </c>
      <c r="J83" s="71" t="s">
        <v>43</v>
      </c>
      <c r="K83" s="330">
        <v>0.249</v>
      </c>
    </row>
    <row r="84" spans="1:11" x14ac:dyDescent="0.25">
      <c r="A84" s="70" t="s">
        <v>179</v>
      </c>
      <c r="B84" s="70" t="s">
        <v>574</v>
      </c>
      <c r="C84" s="70" t="s">
        <v>69</v>
      </c>
      <c r="D84" s="71" t="s">
        <v>44</v>
      </c>
      <c r="E84" s="330">
        <v>2.0200010000000002</v>
      </c>
      <c r="F84" s="71" t="s">
        <v>72</v>
      </c>
      <c r="G84" s="330">
        <v>7.5000000000000002E-6</v>
      </c>
      <c r="H84" s="71" t="s">
        <v>43</v>
      </c>
      <c r="I84" s="334">
        <v>1.07</v>
      </c>
      <c r="J84" s="71" t="s">
        <v>36</v>
      </c>
      <c r="K84" s="330">
        <v>0.53100000000000003</v>
      </c>
    </row>
    <row r="85" spans="1:11" x14ac:dyDescent="0.25">
      <c r="A85" s="70" t="s">
        <v>180</v>
      </c>
      <c r="B85" s="70" t="s">
        <v>181</v>
      </c>
      <c r="C85" s="70" t="s">
        <v>60</v>
      </c>
      <c r="D85" s="71" t="s">
        <v>43</v>
      </c>
      <c r="E85" s="330">
        <v>3.4000010000000001</v>
      </c>
      <c r="F85" s="71" t="s">
        <v>35</v>
      </c>
      <c r="G85" s="330">
        <v>3.59</v>
      </c>
      <c r="H85" s="71" t="s">
        <v>35</v>
      </c>
      <c r="I85" s="334">
        <v>1.54</v>
      </c>
      <c r="J85" s="71" t="s">
        <v>36</v>
      </c>
      <c r="K85" s="330">
        <v>0.41</v>
      </c>
    </row>
    <row r="86" spans="1:11" x14ac:dyDescent="0.25">
      <c r="A86" s="70" t="s">
        <v>182</v>
      </c>
      <c r="B86" s="70" t="s">
        <v>575</v>
      </c>
      <c r="C86" s="70" t="s">
        <v>67</v>
      </c>
      <c r="D86" s="71" t="s">
        <v>47</v>
      </c>
      <c r="E86" s="330">
        <v>0.66</v>
      </c>
      <c r="F86" s="71" t="s">
        <v>72</v>
      </c>
      <c r="G86" s="330">
        <v>7.6000000000000001E-6</v>
      </c>
      <c r="H86" s="71" t="s">
        <v>72</v>
      </c>
      <c r="I86" s="334">
        <v>5.3999999999999998E-5</v>
      </c>
      <c r="J86" s="71" t="s">
        <v>72</v>
      </c>
      <c r="K86" s="330">
        <v>1.65E-4</v>
      </c>
    </row>
    <row r="87" spans="1:11" x14ac:dyDescent="0.25">
      <c r="A87" s="70" t="s">
        <v>183</v>
      </c>
      <c r="B87" s="70" t="s">
        <v>184</v>
      </c>
      <c r="C87" s="70" t="s">
        <v>60</v>
      </c>
      <c r="D87" s="71" t="s">
        <v>72</v>
      </c>
      <c r="E87" s="330">
        <v>4.6999999999999997E-5</v>
      </c>
      <c r="F87" s="71" t="s">
        <v>72</v>
      </c>
      <c r="G87" s="330">
        <v>7.7000000000000008E-6</v>
      </c>
      <c r="H87" s="71" t="s">
        <v>72</v>
      </c>
      <c r="I87" s="334">
        <v>5.5000000000000002E-5</v>
      </c>
      <c r="J87" s="71" t="s">
        <v>72</v>
      </c>
      <c r="K87" s="330">
        <v>1.64E-4</v>
      </c>
    </row>
    <row r="88" spans="1:11" x14ac:dyDescent="0.25">
      <c r="A88" s="70" t="s">
        <v>185</v>
      </c>
      <c r="B88" s="70" t="s">
        <v>186</v>
      </c>
      <c r="C88" s="70" t="s">
        <v>75</v>
      </c>
      <c r="D88" s="71" t="s">
        <v>44</v>
      </c>
      <c r="E88" s="330">
        <v>1.4</v>
      </c>
      <c r="F88" s="71" t="s">
        <v>72</v>
      </c>
      <c r="G88" s="330">
        <v>7.7999999999999999E-6</v>
      </c>
      <c r="H88" s="71" t="s">
        <v>43</v>
      </c>
      <c r="I88" s="334">
        <v>0.48</v>
      </c>
      <c r="J88" s="71" t="s">
        <v>35</v>
      </c>
      <c r="K88" s="330">
        <v>0.276003</v>
      </c>
    </row>
    <row r="89" spans="1:11" x14ac:dyDescent="0.25">
      <c r="A89" s="70" t="s">
        <v>187</v>
      </c>
      <c r="B89" s="70" t="s">
        <v>576</v>
      </c>
      <c r="C89" s="70" t="s">
        <v>70</v>
      </c>
      <c r="D89" s="71" t="s">
        <v>47</v>
      </c>
      <c r="E89" s="330">
        <v>1.1100019999999999</v>
      </c>
      <c r="F89" s="71" t="s">
        <v>72</v>
      </c>
      <c r="G89" s="330">
        <v>7.9000000000000006E-6</v>
      </c>
      <c r="H89" s="71" t="s">
        <v>43</v>
      </c>
      <c r="I89" s="334">
        <v>0.42</v>
      </c>
      <c r="J89" s="71" t="s">
        <v>72</v>
      </c>
      <c r="K89" s="330">
        <v>1.63E-4</v>
      </c>
    </row>
    <row r="90" spans="1:11" x14ac:dyDescent="0.25">
      <c r="A90" s="70" t="s">
        <v>188</v>
      </c>
      <c r="B90" s="70" t="s">
        <v>577</v>
      </c>
      <c r="C90" s="70" t="s">
        <v>67</v>
      </c>
      <c r="D90" s="71" t="s">
        <v>44</v>
      </c>
      <c r="E90" s="330">
        <v>1.33</v>
      </c>
      <c r="F90" s="71" t="s">
        <v>72</v>
      </c>
      <c r="G90" s="330">
        <v>7.9999999999999996E-6</v>
      </c>
      <c r="H90" s="71" t="s">
        <v>43</v>
      </c>
      <c r="I90" s="334">
        <v>0.720001</v>
      </c>
      <c r="J90" s="71" t="s">
        <v>72</v>
      </c>
      <c r="K90" s="330">
        <v>1.6200000000000001E-4</v>
      </c>
    </row>
    <row r="91" spans="1:11" x14ac:dyDescent="0.25">
      <c r="A91" s="70" t="s">
        <v>189</v>
      </c>
      <c r="B91" s="70" t="s">
        <v>578</v>
      </c>
      <c r="C91" s="70" t="s">
        <v>69</v>
      </c>
      <c r="D91" s="71" t="s">
        <v>72</v>
      </c>
      <c r="E91" s="330">
        <v>4.8000000000000001E-5</v>
      </c>
      <c r="F91" s="71" t="s">
        <v>72</v>
      </c>
      <c r="G91" s="330">
        <v>8.1000000000000004E-6</v>
      </c>
      <c r="H91" s="71" t="s">
        <v>72</v>
      </c>
      <c r="I91" s="334">
        <v>5.5999999999999999E-5</v>
      </c>
      <c r="J91" s="71" t="s">
        <v>72</v>
      </c>
      <c r="K91" s="330">
        <v>1.6100000000000001E-4</v>
      </c>
    </row>
    <row r="92" spans="1:11" x14ac:dyDescent="0.25">
      <c r="A92" s="70" t="s">
        <v>190</v>
      </c>
      <c r="B92" s="70" t="s">
        <v>191</v>
      </c>
      <c r="C92" s="70" t="s">
        <v>74</v>
      </c>
      <c r="D92" s="71" t="s">
        <v>44</v>
      </c>
      <c r="E92" s="330">
        <v>1.98</v>
      </c>
      <c r="F92" s="71" t="s">
        <v>72</v>
      </c>
      <c r="G92" s="330">
        <v>8.1999999999999994E-6</v>
      </c>
      <c r="H92" s="71" t="s">
        <v>35</v>
      </c>
      <c r="I92" s="334">
        <v>1.310001</v>
      </c>
      <c r="J92" s="71" t="s">
        <v>72</v>
      </c>
      <c r="K92" s="330">
        <v>1.6000000000000001E-4</v>
      </c>
    </row>
    <row r="93" spans="1:11" x14ac:dyDescent="0.25">
      <c r="A93" s="70" t="s">
        <v>192</v>
      </c>
      <c r="B93" s="70" t="s">
        <v>579</v>
      </c>
      <c r="C93" s="70" t="s">
        <v>67</v>
      </c>
      <c r="D93" s="71" t="s">
        <v>72</v>
      </c>
      <c r="E93" s="330">
        <v>4.8999999999999998E-5</v>
      </c>
      <c r="F93" s="71" t="s">
        <v>72</v>
      </c>
      <c r="G93" s="330">
        <v>8.3000000000000002E-6</v>
      </c>
      <c r="H93" s="71" t="s">
        <v>72</v>
      </c>
      <c r="I93" s="334">
        <v>5.7000000000000003E-5</v>
      </c>
      <c r="J93" s="71" t="s">
        <v>72</v>
      </c>
      <c r="K93" s="330">
        <v>1.5899999999999999E-4</v>
      </c>
    </row>
    <row r="94" spans="1:11" x14ac:dyDescent="0.25">
      <c r="A94" s="70" t="s">
        <v>193</v>
      </c>
      <c r="B94" s="70" t="s">
        <v>580</v>
      </c>
      <c r="C94" s="70" t="s">
        <v>76</v>
      </c>
      <c r="D94" s="71" t="s">
        <v>47</v>
      </c>
      <c r="E94" s="330">
        <v>0.81</v>
      </c>
      <c r="F94" s="71" t="s">
        <v>72</v>
      </c>
      <c r="G94" s="330">
        <v>8.3999999999999992E-6</v>
      </c>
      <c r="H94" s="71" t="s">
        <v>72</v>
      </c>
      <c r="I94" s="334">
        <v>5.8E-5</v>
      </c>
      <c r="J94" s="71" t="s">
        <v>72</v>
      </c>
      <c r="K94" s="330">
        <v>1.5799999999999999E-4</v>
      </c>
    </row>
    <row r="95" spans="1:11" x14ac:dyDescent="0.25">
      <c r="A95" s="70" t="s">
        <v>194</v>
      </c>
      <c r="B95" s="70" t="s">
        <v>581</v>
      </c>
      <c r="C95" s="70" t="s">
        <v>62</v>
      </c>
      <c r="D95" s="71" t="s">
        <v>47</v>
      </c>
      <c r="E95" s="330">
        <v>0.840001</v>
      </c>
      <c r="F95" s="71" t="s">
        <v>72</v>
      </c>
      <c r="G95" s="330">
        <v>8.4999999999999999E-6</v>
      </c>
      <c r="H95" s="71" t="s">
        <v>43</v>
      </c>
      <c r="I95" s="334">
        <v>0.52</v>
      </c>
      <c r="J95" s="71" t="s">
        <v>72</v>
      </c>
      <c r="K95" s="330">
        <v>1.5699999999999999E-4</v>
      </c>
    </row>
    <row r="96" spans="1:11" x14ac:dyDescent="0.25">
      <c r="A96" s="70" t="s">
        <v>195</v>
      </c>
      <c r="B96" s="70" t="s">
        <v>582</v>
      </c>
      <c r="C96" s="70" t="s">
        <v>75</v>
      </c>
      <c r="D96" s="71" t="s">
        <v>72</v>
      </c>
      <c r="E96" s="330">
        <v>5.0000000000000002E-5</v>
      </c>
      <c r="F96" s="71" t="s">
        <v>72</v>
      </c>
      <c r="G96" s="330">
        <v>8.6000000000000007E-6</v>
      </c>
      <c r="H96" s="71" t="s">
        <v>72</v>
      </c>
      <c r="I96" s="334">
        <v>5.8999999999999998E-5</v>
      </c>
      <c r="J96" s="71" t="s">
        <v>72</v>
      </c>
      <c r="K96" s="330">
        <v>1.55E-4</v>
      </c>
    </row>
    <row r="97" spans="1:11" x14ac:dyDescent="0.25">
      <c r="A97" s="70" t="s">
        <v>196</v>
      </c>
      <c r="B97" s="70" t="s">
        <v>583</v>
      </c>
      <c r="C97" s="70" t="s">
        <v>75</v>
      </c>
      <c r="D97" s="71" t="s">
        <v>43</v>
      </c>
      <c r="E97" s="330">
        <v>2.39</v>
      </c>
      <c r="F97" s="71" t="s">
        <v>72</v>
      </c>
      <c r="G97" s="330">
        <v>8.6999999999999997E-6</v>
      </c>
      <c r="H97" s="71" t="s">
        <v>35</v>
      </c>
      <c r="I97" s="334">
        <v>1.34</v>
      </c>
      <c r="J97" s="71" t="s">
        <v>72</v>
      </c>
      <c r="K97" s="330">
        <v>1.56E-4</v>
      </c>
    </row>
    <row r="98" spans="1:11" x14ac:dyDescent="0.25">
      <c r="A98" s="70" t="s">
        <v>197</v>
      </c>
      <c r="B98" s="70" t="s">
        <v>584</v>
      </c>
      <c r="C98" s="70" t="s">
        <v>76</v>
      </c>
      <c r="D98" s="71" t="s">
        <v>72</v>
      </c>
      <c r="E98" s="330">
        <v>5.1E-5</v>
      </c>
      <c r="F98" s="71" t="s">
        <v>72</v>
      </c>
      <c r="G98" s="330">
        <v>8.8000000000000004E-6</v>
      </c>
      <c r="H98" s="71" t="s">
        <v>72</v>
      </c>
      <c r="I98" s="334">
        <v>6.0000000000000002E-5</v>
      </c>
      <c r="J98" s="71" t="s">
        <v>72</v>
      </c>
      <c r="K98" s="330">
        <v>1.54E-4</v>
      </c>
    </row>
    <row r="99" spans="1:11" x14ac:dyDescent="0.25">
      <c r="A99" s="70" t="s">
        <v>198</v>
      </c>
      <c r="B99" s="70" t="s">
        <v>585</v>
      </c>
      <c r="C99" s="70" t="s">
        <v>69</v>
      </c>
      <c r="D99" s="71" t="s">
        <v>44</v>
      </c>
      <c r="E99" s="330">
        <v>1.31</v>
      </c>
      <c r="F99" s="71" t="s">
        <v>72</v>
      </c>
      <c r="G99" s="330">
        <v>8.8999999999999995E-6</v>
      </c>
      <c r="H99" s="71" t="s">
        <v>43</v>
      </c>
      <c r="I99" s="334">
        <v>0.78</v>
      </c>
      <c r="J99" s="71" t="s">
        <v>35</v>
      </c>
      <c r="K99" s="330">
        <v>0.251</v>
      </c>
    </row>
    <row r="100" spans="1:11" x14ac:dyDescent="0.25">
      <c r="A100" s="70" t="s">
        <v>199</v>
      </c>
      <c r="B100" s="70" t="s">
        <v>586</v>
      </c>
      <c r="C100" s="70" t="s">
        <v>76</v>
      </c>
      <c r="D100" s="71" t="s">
        <v>72</v>
      </c>
      <c r="E100" s="330">
        <v>5.1999999999999997E-5</v>
      </c>
      <c r="F100" s="71" t="s">
        <v>72</v>
      </c>
      <c r="G100" s="330">
        <v>9.0000000000000002E-6</v>
      </c>
      <c r="H100" s="71" t="s">
        <v>72</v>
      </c>
      <c r="I100" s="334">
        <v>6.0999999999999999E-5</v>
      </c>
      <c r="J100" s="71" t="s">
        <v>72</v>
      </c>
      <c r="K100" s="330">
        <v>1.5300000000000001E-4</v>
      </c>
    </row>
    <row r="101" spans="1:11" x14ac:dyDescent="0.25">
      <c r="A101" s="70" t="s">
        <v>200</v>
      </c>
      <c r="B101" s="70" t="s">
        <v>587</v>
      </c>
      <c r="C101" s="70" t="s">
        <v>76</v>
      </c>
      <c r="D101" s="71" t="s">
        <v>38</v>
      </c>
      <c r="E101" s="330">
        <v>17.3</v>
      </c>
      <c r="F101" s="71" t="s">
        <v>37</v>
      </c>
      <c r="G101" s="330">
        <v>6.97</v>
      </c>
      <c r="H101" s="71" t="s">
        <v>38</v>
      </c>
      <c r="I101" s="334">
        <v>4.8899999999999997</v>
      </c>
      <c r="J101" s="71" t="s">
        <v>37</v>
      </c>
      <c r="K101" s="330">
        <v>0.56399999999999995</v>
      </c>
    </row>
    <row r="102" spans="1:11" x14ac:dyDescent="0.25">
      <c r="A102" s="70" t="s">
        <v>201</v>
      </c>
      <c r="B102" s="70" t="s">
        <v>202</v>
      </c>
      <c r="C102" s="70" t="s">
        <v>60</v>
      </c>
      <c r="D102" s="71" t="s">
        <v>47</v>
      </c>
      <c r="E102" s="330">
        <v>1.02</v>
      </c>
      <c r="F102" s="71" t="s">
        <v>72</v>
      </c>
      <c r="G102" s="330">
        <v>9.0999999999999993E-6</v>
      </c>
      <c r="H102" s="71" t="s">
        <v>43</v>
      </c>
      <c r="I102" s="334">
        <v>0.49</v>
      </c>
      <c r="J102" s="71" t="s">
        <v>72</v>
      </c>
      <c r="K102" s="330">
        <v>1.5200000000000001E-4</v>
      </c>
    </row>
    <row r="103" spans="1:11" x14ac:dyDescent="0.25">
      <c r="A103" s="70" t="s">
        <v>203</v>
      </c>
      <c r="B103" s="70" t="s">
        <v>588</v>
      </c>
      <c r="C103" s="70" t="s">
        <v>76</v>
      </c>
      <c r="D103" s="71" t="s">
        <v>44</v>
      </c>
      <c r="E103" s="330">
        <v>1.21</v>
      </c>
      <c r="F103" s="71" t="s">
        <v>72</v>
      </c>
      <c r="G103" s="330">
        <v>9.2E-6</v>
      </c>
      <c r="H103" s="71" t="s">
        <v>43</v>
      </c>
      <c r="I103" s="334">
        <v>0.75</v>
      </c>
      <c r="J103" s="71" t="s">
        <v>72</v>
      </c>
      <c r="K103" s="330">
        <v>1.5100000000000001E-4</v>
      </c>
    </row>
    <row r="104" spans="1:11" x14ac:dyDescent="0.25">
      <c r="A104" s="70" t="s">
        <v>204</v>
      </c>
      <c r="B104" s="70" t="s">
        <v>589</v>
      </c>
      <c r="C104" s="70" t="s">
        <v>62</v>
      </c>
      <c r="D104" s="71" t="s">
        <v>64</v>
      </c>
      <c r="E104" s="330">
        <v>39.450000000000003</v>
      </c>
      <c r="F104" s="71" t="s">
        <v>38</v>
      </c>
      <c r="G104" s="330">
        <v>12.27</v>
      </c>
      <c r="H104" s="71" t="s">
        <v>37</v>
      </c>
      <c r="I104" s="334">
        <v>2.52</v>
      </c>
      <c r="J104" s="71" t="s">
        <v>72</v>
      </c>
      <c r="K104" s="330">
        <v>1.4999999999999999E-4</v>
      </c>
    </row>
    <row r="105" spans="1:11" x14ac:dyDescent="0.25">
      <c r="A105" s="70" t="s">
        <v>205</v>
      </c>
      <c r="B105" s="70" t="s">
        <v>590</v>
      </c>
      <c r="C105" s="70" t="s">
        <v>62</v>
      </c>
      <c r="D105" s="71" t="s">
        <v>47</v>
      </c>
      <c r="E105" s="330">
        <v>0.88000299999999998</v>
      </c>
      <c r="F105" s="71" t="s">
        <v>72</v>
      </c>
      <c r="G105" s="330">
        <v>9.3000000000000007E-6</v>
      </c>
      <c r="H105" s="71" t="s">
        <v>43</v>
      </c>
      <c r="I105" s="334">
        <v>0.61</v>
      </c>
      <c r="J105" s="71" t="s">
        <v>72</v>
      </c>
      <c r="K105" s="330">
        <v>1.4899999999999999E-4</v>
      </c>
    </row>
    <row r="106" spans="1:11" x14ac:dyDescent="0.25">
      <c r="A106" s="70" t="s">
        <v>206</v>
      </c>
      <c r="B106" s="70" t="s">
        <v>591</v>
      </c>
      <c r="C106" s="70" t="s">
        <v>62</v>
      </c>
      <c r="D106" s="71" t="s">
        <v>72</v>
      </c>
      <c r="E106" s="330">
        <v>5.3000000000000001E-5</v>
      </c>
      <c r="F106" s="71" t="s">
        <v>72</v>
      </c>
      <c r="G106" s="330">
        <v>9.3999999999999998E-6</v>
      </c>
      <c r="H106" s="71" t="s">
        <v>72</v>
      </c>
      <c r="I106" s="334">
        <v>6.2000000000000003E-5</v>
      </c>
      <c r="J106" s="71" t="s">
        <v>72</v>
      </c>
      <c r="K106" s="330">
        <v>1.4799999999999999E-4</v>
      </c>
    </row>
    <row r="107" spans="1:11" x14ac:dyDescent="0.25">
      <c r="A107" s="70" t="s">
        <v>207</v>
      </c>
      <c r="B107" s="70" t="s">
        <v>592</v>
      </c>
      <c r="C107" s="70" t="s">
        <v>507</v>
      </c>
      <c r="D107" s="71" t="s">
        <v>47</v>
      </c>
      <c r="E107" s="330">
        <v>0.45</v>
      </c>
      <c r="F107" s="71" t="s">
        <v>72</v>
      </c>
      <c r="G107" s="330">
        <v>9.5000000000000005E-6</v>
      </c>
      <c r="H107" s="71" t="s">
        <v>43</v>
      </c>
      <c r="I107" s="334">
        <v>1.070001</v>
      </c>
      <c r="J107" s="71" t="s">
        <v>72</v>
      </c>
      <c r="K107" s="330">
        <v>1.47E-4</v>
      </c>
    </row>
    <row r="108" spans="1:11" x14ac:dyDescent="0.25">
      <c r="A108" s="70" t="s">
        <v>208</v>
      </c>
      <c r="B108" s="70" t="s">
        <v>593</v>
      </c>
      <c r="C108" s="70" t="s">
        <v>76</v>
      </c>
      <c r="D108" s="71" t="s">
        <v>72</v>
      </c>
      <c r="E108" s="330">
        <v>5.3999999999999998E-5</v>
      </c>
      <c r="F108" s="71" t="s">
        <v>72</v>
      </c>
      <c r="G108" s="330">
        <v>9.5999999999999996E-6</v>
      </c>
      <c r="H108" s="71" t="s">
        <v>72</v>
      </c>
      <c r="I108" s="334">
        <v>6.3E-5</v>
      </c>
      <c r="J108" s="71" t="s">
        <v>72</v>
      </c>
      <c r="K108" s="330">
        <v>1.46E-4</v>
      </c>
    </row>
    <row r="109" spans="1:11" x14ac:dyDescent="0.25">
      <c r="A109" s="70" t="s">
        <v>209</v>
      </c>
      <c r="B109" s="70" t="s">
        <v>594</v>
      </c>
      <c r="C109" s="70" t="s">
        <v>70</v>
      </c>
      <c r="D109" s="71" t="s">
        <v>47</v>
      </c>
      <c r="E109" s="330">
        <v>1.1499999999999999</v>
      </c>
      <c r="F109" s="71" t="s">
        <v>72</v>
      </c>
      <c r="G109" s="330">
        <v>9.7000000000000003E-6</v>
      </c>
      <c r="H109" s="71" t="s">
        <v>43</v>
      </c>
      <c r="I109" s="334">
        <v>0.69</v>
      </c>
      <c r="J109" s="71" t="s">
        <v>35</v>
      </c>
      <c r="K109" s="330">
        <v>0.29800100000000002</v>
      </c>
    </row>
    <row r="110" spans="1:11" x14ac:dyDescent="0.25">
      <c r="A110" s="70" t="s">
        <v>210</v>
      </c>
      <c r="B110" s="70" t="s">
        <v>595</v>
      </c>
      <c r="C110" s="70" t="s">
        <v>76</v>
      </c>
      <c r="D110" s="71" t="s">
        <v>44</v>
      </c>
      <c r="E110" s="330">
        <v>1.86</v>
      </c>
      <c r="F110" s="71" t="s">
        <v>35</v>
      </c>
      <c r="G110" s="330">
        <v>1.55</v>
      </c>
      <c r="H110" s="71" t="s">
        <v>43</v>
      </c>
      <c r="I110" s="334">
        <v>0.84</v>
      </c>
      <c r="J110" s="71" t="s">
        <v>43</v>
      </c>
      <c r="K110" s="330">
        <v>0.19700000000000001</v>
      </c>
    </row>
    <row r="111" spans="1:11" x14ac:dyDescent="0.25">
      <c r="A111" s="70" t="s">
        <v>211</v>
      </c>
      <c r="B111" s="70" t="s">
        <v>212</v>
      </c>
      <c r="C111" s="70" t="s">
        <v>60</v>
      </c>
      <c r="D111" s="71" t="s">
        <v>44</v>
      </c>
      <c r="E111" s="330">
        <v>1.02</v>
      </c>
      <c r="F111" s="71" t="s">
        <v>72</v>
      </c>
      <c r="G111" s="330">
        <v>9.7999999999999993E-6</v>
      </c>
      <c r="H111" s="71" t="s">
        <v>43</v>
      </c>
      <c r="I111" s="334">
        <v>0.85000299999999995</v>
      </c>
      <c r="J111" s="71" t="s">
        <v>35</v>
      </c>
      <c r="K111" s="330">
        <v>0.20300000000000001</v>
      </c>
    </row>
    <row r="112" spans="1:11" x14ac:dyDescent="0.25">
      <c r="A112" s="70" t="s">
        <v>213</v>
      </c>
      <c r="B112" s="70" t="s">
        <v>596</v>
      </c>
      <c r="C112" s="70" t="s">
        <v>507</v>
      </c>
      <c r="D112" s="71" t="s">
        <v>44</v>
      </c>
      <c r="E112" s="330">
        <v>1.87</v>
      </c>
      <c r="F112" s="71" t="s">
        <v>72</v>
      </c>
      <c r="G112" s="330">
        <v>9.9000000000000001E-6</v>
      </c>
      <c r="H112" s="71" t="s">
        <v>35</v>
      </c>
      <c r="I112" s="334">
        <v>1.340001</v>
      </c>
      <c r="J112" s="71" t="s">
        <v>35</v>
      </c>
      <c r="K112" s="330">
        <v>0.345001</v>
      </c>
    </row>
    <row r="113" spans="1:11" x14ac:dyDescent="0.25">
      <c r="A113" s="70" t="s">
        <v>214</v>
      </c>
      <c r="B113" s="70" t="s">
        <v>597</v>
      </c>
      <c r="C113" s="70" t="s">
        <v>70</v>
      </c>
      <c r="D113" s="71" t="s">
        <v>44</v>
      </c>
      <c r="E113" s="330">
        <v>1.9500010000000001</v>
      </c>
      <c r="F113" s="71" t="s">
        <v>72</v>
      </c>
      <c r="G113" s="330">
        <v>1.0000000000000001E-5</v>
      </c>
      <c r="H113" s="71" t="s">
        <v>43</v>
      </c>
      <c r="I113" s="334">
        <v>0.99</v>
      </c>
      <c r="J113" s="71" t="s">
        <v>35</v>
      </c>
      <c r="K113" s="330">
        <v>0.283001</v>
      </c>
    </row>
    <row r="114" spans="1:11" x14ac:dyDescent="0.25">
      <c r="A114" s="70" t="s">
        <v>215</v>
      </c>
      <c r="B114" s="70" t="s">
        <v>216</v>
      </c>
      <c r="C114" s="70" t="s">
        <v>74</v>
      </c>
      <c r="D114" s="71" t="s">
        <v>43</v>
      </c>
      <c r="E114" s="330">
        <v>2.4900000000000002</v>
      </c>
      <c r="F114" s="71" t="s">
        <v>35</v>
      </c>
      <c r="G114" s="330">
        <v>2.75</v>
      </c>
      <c r="H114" s="71" t="s">
        <v>35</v>
      </c>
      <c r="I114" s="334">
        <v>1.44</v>
      </c>
      <c r="J114" s="71" t="s">
        <v>35</v>
      </c>
      <c r="K114" s="330">
        <v>0.39600099999999999</v>
      </c>
    </row>
    <row r="115" spans="1:11" x14ac:dyDescent="0.25">
      <c r="A115" s="70" t="s">
        <v>217</v>
      </c>
      <c r="B115" s="70" t="s">
        <v>598</v>
      </c>
      <c r="C115" s="70" t="s">
        <v>69</v>
      </c>
      <c r="D115" s="71" t="s">
        <v>44</v>
      </c>
      <c r="E115" s="330">
        <v>1.4100010000000001</v>
      </c>
      <c r="F115" s="71" t="s">
        <v>72</v>
      </c>
      <c r="G115" s="330">
        <v>1.01E-5</v>
      </c>
      <c r="H115" s="71" t="s">
        <v>43</v>
      </c>
      <c r="I115" s="334">
        <v>0.79000099999999995</v>
      </c>
      <c r="J115" s="71" t="s">
        <v>35</v>
      </c>
      <c r="K115" s="330">
        <v>0.29099999999999998</v>
      </c>
    </row>
    <row r="116" spans="1:11" x14ac:dyDescent="0.25">
      <c r="A116" s="70" t="s">
        <v>218</v>
      </c>
      <c r="B116" s="70" t="s">
        <v>219</v>
      </c>
      <c r="C116" s="70" t="s">
        <v>60</v>
      </c>
      <c r="D116" s="71" t="s">
        <v>72</v>
      </c>
      <c r="E116" s="330">
        <v>5.5000000000000002E-5</v>
      </c>
      <c r="F116" s="71" t="s">
        <v>72</v>
      </c>
      <c r="G116" s="330">
        <v>1.0200000000000001E-5</v>
      </c>
      <c r="H116" s="71" t="s">
        <v>72</v>
      </c>
      <c r="I116" s="334">
        <v>6.3999999999999997E-5</v>
      </c>
      <c r="J116" s="71" t="s">
        <v>72</v>
      </c>
      <c r="K116" s="330">
        <v>1.45E-4</v>
      </c>
    </row>
    <row r="117" spans="1:11" x14ac:dyDescent="0.25">
      <c r="A117" s="70" t="s">
        <v>220</v>
      </c>
      <c r="B117" s="70" t="s">
        <v>599</v>
      </c>
      <c r="C117" s="70" t="s">
        <v>67</v>
      </c>
      <c r="D117" s="71" t="s">
        <v>72</v>
      </c>
      <c r="E117" s="330">
        <v>5.5999999999999999E-5</v>
      </c>
      <c r="F117" s="71" t="s">
        <v>72</v>
      </c>
      <c r="G117" s="330">
        <v>1.03E-5</v>
      </c>
      <c r="H117" s="71" t="s">
        <v>72</v>
      </c>
      <c r="I117" s="334">
        <v>6.4999999999999994E-5</v>
      </c>
      <c r="J117" s="71" t="s">
        <v>72</v>
      </c>
      <c r="K117" s="330">
        <v>1.44E-4</v>
      </c>
    </row>
    <row r="118" spans="1:11" x14ac:dyDescent="0.25">
      <c r="A118" s="70" t="s">
        <v>221</v>
      </c>
      <c r="B118" s="70" t="s">
        <v>600</v>
      </c>
      <c r="C118" s="70" t="s">
        <v>70</v>
      </c>
      <c r="D118" s="71" t="s">
        <v>72</v>
      </c>
      <c r="E118" s="330">
        <v>5.7000000000000003E-5</v>
      </c>
      <c r="F118" s="71" t="s">
        <v>72</v>
      </c>
      <c r="G118" s="330">
        <v>1.04E-5</v>
      </c>
      <c r="H118" s="71" t="s">
        <v>72</v>
      </c>
      <c r="I118" s="334">
        <v>6.6000000000000005E-5</v>
      </c>
      <c r="J118" s="71" t="s">
        <v>72</v>
      </c>
      <c r="K118" s="330">
        <v>1.4300000000000001E-4</v>
      </c>
    </row>
    <row r="119" spans="1:11" x14ac:dyDescent="0.25">
      <c r="A119" s="70" t="s">
        <v>222</v>
      </c>
      <c r="B119" s="70" t="s">
        <v>223</v>
      </c>
      <c r="C119" s="70" t="s">
        <v>74</v>
      </c>
      <c r="D119" s="71" t="s">
        <v>44</v>
      </c>
      <c r="E119" s="330">
        <v>2.17</v>
      </c>
      <c r="F119" s="71" t="s">
        <v>72</v>
      </c>
      <c r="G119" s="330">
        <v>1.0499999999999999E-5</v>
      </c>
      <c r="H119" s="71" t="s">
        <v>35</v>
      </c>
      <c r="I119" s="334">
        <v>1.100001</v>
      </c>
      <c r="J119" s="71" t="s">
        <v>35</v>
      </c>
      <c r="K119" s="330">
        <v>0.35099999999999998</v>
      </c>
    </row>
    <row r="120" spans="1:11" x14ac:dyDescent="0.25">
      <c r="A120" s="70" t="s">
        <v>224</v>
      </c>
      <c r="B120" s="70" t="s">
        <v>601</v>
      </c>
      <c r="C120" s="70" t="s">
        <v>75</v>
      </c>
      <c r="D120" s="71" t="s">
        <v>72</v>
      </c>
      <c r="E120" s="330">
        <v>5.8E-5</v>
      </c>
      <c r="F120" s="71" t="s">
        <v>72</v>
      </c>
      <c r="G120" s="330">
        <v>1.06E-5</v>
      </c>
      <c r="H120" s="71" t="s">
        <v>72</v>
      </c>
      <c r="I120" s="334">
        <v>6.7000000000000002E-5</v>
      </c>
      <c r="J120" s="71" t="s">
        <v>72</v>
      </c>
      <c r="K120" s="330">
        <v>1.4100000000000001E-4</v>
      </c>
    </row>
    <row r="121" spans="1:11" x14ac:dyDescent="0.25">
      <c r="A121" s="70" t="s">
        <v>225</v>
      </c>
      <c r="B121" s="70" t="s">
        <v>602</v>
      </c>
      <c r="C121" s="70" t="s">
        <v>75</v>
      </c>
      <c r="D121" s="71" t="s">
        <v>47</v>
      </c>
      <c r="E121" s="330">
        <v>0.47</v>
      </c>
      <c r="F121" s="71" t="s">
        <v>72</v>
      </c>
      <c r="G121" s="330">
        <v>1.0699999999999999E-5</v>
      </c>
      <c r="H121" s="71" t="s">
        <v>72</v>
      </c>
      <c r="I121" s="334">
        <v>6.7999999999999999E-5</v>
      </c>
      <c r="J121" s="71" t="s">
        <v>72</v>
      </c>
      <c r="K121" s="330">
        <v>1.4200000000000001E-4</v>
      </c>
    </row>
    <row r="122" spans="1:11" x14ac:dyDescent="0.25">
      <c r="A122" s="70" t="s">
        <v>418</v>
      </c>
      <c r="B122" s="70" t="s">
        <v>603</v>
      </c>
      <c r="C122" s="70" t="s">
        <v>75</v>
      </c>
      <c r="D122" s="71" t="s">
        <v>44</v>
      </c>
      <c r="E122" s="330">
        <v>1.46</v>
      </c>
      <c r="F122" s="71" t="s">
        <v>72</v>
      </c>
      <c r="G122" s="330">
        <v>1.08E-5</v>
      </c>
      <c r="H122" s="71" t="s">
        <v>72</v>
      </c>
      <c r="I122" s="334">
        <v>6.8999999999999997E-5</v>
      </c>
      <c r="J122" s="71" t="s">
        <v>72</v>
      </c>
      <c r="K122" s="330">
        <v>2.2100000000000001E-4</v>
      </c>
    </row>
    <row r="123" spans="1:11" x14ac:dyDescent="0.25">
      <c r="A123" s="70" t="s">
        <v>226</v>
      </c>
      <c r="B123" s="70" t="s">
        <v>604</v>
      </c>
      <c r="C123" s="70" t="s">
        <v>75</v>
      </c>
      <c r="D123" s="71" t="s">
        <v>72</v>
      </c>
      <c r="E123" s="330">
        <v>5.8999999999999998E-5</v>
      </c>
      <c r="F123" s="71" t="s">
        <v>72</v>
      </c>
      <c r="G123" s="330">
        <v>1.0900000000000001E-5</v>
      </c>
      <c r="H123" s="71" t="s">
        <v>72</v>
      </c>
      <c r="I123" s="334">
        <v>6.9999999999999994E-5</v>
      </c>
      <c r="J123" s="71" t="s">
        <v>72</v>
      </c>
      <c r="K123" s="330">
        <v>1.3999999999999999E-4</v>
      </c>
    </row>
    <row r="124" spans="1:11" x14ac:dyDescent="0.25">
      <c r="A124" s="70" t="s">
        <v>227</v>
      </c>
      <c r="B124" s="70" t="s">
        <v>605</v>
      </c>
      <c r="C124" s="70" t="s">
        <v>76</v>
      </c>
      <c r="D124" s="71" t="s">
        <v>72</v>
      </c>
      <c r="E124" s="330">
        <v>6.0000000000000002E-5</v>
      </c>
      <c r="F124" s="71" t="s">
        <v>72</v>
      </c>
      <c r="G124" s="330">
        <v>1.1E-5</v>
      </c>
      <c r="H124" s="71" t="s">
        <v>72</v>
      </c>
      <c r="I124" s="334">
        <v>7.1000000000000005E-5</v>
      </c>
      <c r="J124" s="71" t="s">
        <v>72</v>
      </c>
      <c r="K124" s="330">
        <v>1.3899999999999999E-4</v>
      </c>
    </row>
    <row r="125" spans="1:11" x14ac:dyDescent="0.25">
      <c r="A125" s="70" t="s">
        <v>228</v>
      </c>
      <c r="B125" s="70" t="s">
        <v>606</v>
      </c>
      <c r="C125" s="70" t="s">
        <v>67</v>
      </c>
      <c r="D125" s="71" t="s">
        <v>72</v>
      </c>
      <c r="E125" s="330">
        <v>6.0999999999999999E-5</v>
      </c>
      <c r="F125" s="71" t="s">
        <v>72</v>
      </c>
      <c r="G125" s="330">
        <v>1.11E-5</v>
      </c>
      <c r="H125" s="71" t="s">
        <v>72</v>
      </c>
      <c r="I125" s="334">
        <v>7.2000000000000002E-5</v>
      </c>
      <c r="J125" s="71" t="s">
        <v>72</v>
      </c>
      <c r="K125" s="330">
        <v>1.3799999999999999E-4</v>
      </c>
    </row>
    <row r="126" spans="1:11" x14ac:dyDescent="0.25">
      <c r="A126" s="70" t="s">
        <v>229</v>
      </c>
      <c r="B126" s="70" t="s">
        <v>607</v>
      </c>
      <c r="C126" s="70" t="s">
        <v>75</v>
      </c>
      <c r="D126" s="71" t="s">
        <v>44</v>
      </c>
      <c r="E126" s="330">
        <v>1.4600010000000001</v>
      </c>
      <c r="F126" s="71" t="s">
        <v>72</v>
      </c>
      <c r="G126" s="330">
        <v>1.1199999999999999E-5</v>
      </c>
      <c r="H126" s="71" t="s">
        <v>43</v>
      </c>
      <c r="I126" s="334">
        <v>0.65</v>
      </c>
      <c r="J126" s="71" t="s">
        <v>35</v>
      </c>
      <c r="K126" s="330">
        <v>0.27</v>
      </c>
    </row>
    <row r="127" spans="1:11" x14ac:dyDescent="0.25">
      <c r="A127" s="70" t="s">
        <v>230</v>
      </c>
      <c r="B127" s="70" t="s">
        <v>231</v>
      </c>
      <c r="C127" s="70" t="s">
        <v>60</v>
      </c>
      <c r="D127" s="71" t="s">
        <v>43</v>
      </c>
      <c r="E127" s="330">
        <v>2.72</v>
      </c>
      <c r="F127" s="71" t="s">
        <v>35</v>
      </c>
      <c r="G127" s="330">
        <v>1.92</v>
      </c>
      <c r="H127" s="71" t="s">
        <v>35</v>
      </c>
      <c r="I127" s="334">
        <v>1.2400009999999999</v>
      </c>
      <c r="J127" s="71" t="s">
        <v>72</v>
      </c>
      <c r="K127" s="330">
        <v>1.37E-4</v>
      </c>
    </row>
    <row r="128" spans="1:11" x14ac:dyDescent="0.25">
      <c r="A128" s="70" t="s">
        <v>232</v>
      </c>
      <c r="B128" s="70" t="s">
        <v>608</v>
      </c>
      <c r="C128" s="70" t="s">
        <v>75</v>
      </c>
      <c r="D128" s="71" t="s">
        <v>72</v>
      </c>
      <c r="E128" s="330">
        <v>6.2000000000000003E-5</v>
      </c>
      <c r="F128" s="71" t="s">
        <v>72</v>
      </c>
      <c r="G128" s="330">
        <v>1.13E-5</v>
      </c>
      <c r="H128" s="71" t="s">
        <v>72</v>
      </c>
      <c r="I128" s="334">
        <v>7.2999999999999999E-5</v>
      </c>
      <c r="J128" s="71" t="s">
        <v>72</v>
      </c>
      <c r="K128" s="330">
        <v>1.36E-4</v>
      </c>
    </row>
    <row r="129" spans="1:11" x14ac:dyDescent="0.25">
      <c r="A129" s="70" t="s">
        <v>233</v>
      </c>
      <c r="B129" s="70" t="s">
        <v>609</v>
      </c>
      <c r="C129" s="70" t="s">
        <v>75</v>
      </c>
      <c r="D129" s="71" t="s">
        <v>47</v>
      </c>
      <c r="E129" s="330">
        <v>0.75000100000000003</v>
      </c>
      <c r="F129" s="71" t="s">
        <v>72</v>
      </c>
      <c r="G129" s="330">
        <v>1.1399999999999999E-5</v>
      </c>
      <c r="H129" s="71" t="s">
        <v>43</v>
      </c>
      <c r="I129" s="334">
        <v>0.32</v>
      </c>
      <c r="J129" s="71" t="s">
        <v>72</v>
      </c>
      <c r="K129" s="330">
        <v>1.35E-4</v>
      </c>
    </row>
    <row r="130" spans="1:11" x14ac:dyDescent="0.25">
      <c r="A130" s="70" t="s">
        <v>234</v>
      </c>
      <c r="B130" s="70" t="s">
        <v>610</v>
      </c>
      <c r="C130" s="70" t="s">
        <v>67</v>
      </c>
      <c r="D130" s="71" t="s">
        <v>43</v>
      </c>
      <c r="E130" s="330">
        <v>2.300001</v>
      </c>
      <c r="F130" s="71" t="s">
        <v>35</v>
      </c>
      <c r="G130" s="330">
        <v>2.2999999999999998</v>
      </c>
      <c r="H130" s="71" t="s">
        <v>35</v>
      </c>
      <c r="I130" s="334">
        <v>1.2700009999999999</v>
      </c>
      <c r="J130" s="71" t="s">
        <v>35</v>
      </c>
      <c r="K130" s="330">
        <v>0.27600200000000003</v>
      </c>
    </row>
    <row r="131" spans="1:11" x14ac:dyDescent="0.25">
      <c r="A131" s="70" t="s">
        <v>235</v>
      </c>
      <c r="B131" s="70" t="s">
        <v>611</v>
      </c>
      <c r="C131" s="70" t="s">
        <v>67</v>
      </c>
      <c r="D131" s="71" t="s">
        <v>72</v>
      </c>
      <c r="E131" s="330">
        <v>6.3E-5</v>
      </c>
      <c r="F131" s="71" t="s">
        <v>72</v>
      </c>
      <c r="G131" s="330">
        <v>1.15E-5</v>
      </c>
      <c r="H131" s="71" t="s">
        <v>72</v>
      </c>
      <c r="I131" s="334">
        <v>7.3999999999999996E-5</v>
      </c>
      <c r="J131" s="71" t="s">
        <v>72</v>
      </c>
      <c r="K131" s="330">
        <v>1.34E-4</v>
      </c>
    </row>
    <row r="132" spans="1:11" x14ac:dyDescent="0.25">
      <c r="A132" s="70" t="s">
        <v>236</v>
      </c>
      <c r="B132" s="70" t="s">
        <v>612</v>
      </c>
      <c r="C132" s="70" t="s">
        <v>75</v>
      </c>
      <c r="D132" s="71" t="s">
        <v>72</v>
      </c>
      <c r="E132" s="330">
        <v>6.3999999999999997E-5</v>
      </c>
      <c r="F132" s="71" t="s">
        <v>72</v>
      </c>
      <c r="G132" s="330">
        <v>1.1600000000000001E-5</v>
      </c>
      <c r="H132" s="71" t="s">
        <v>72</v>
      </c>
      <c r="I132" s="334">
        <v>7.4999999999999993E-5</v>
      </c>
      <c r="J132" s="71" t="s">
        <v>72</v>
      </c>
      <c r="K132" s="330">
        <v>1.3300000000000001E-4</v>
      </c>
    </row>
    <row r="133" spans="1:11" x14ac:dyDescent="0.25">
      <c r="A133" s="70" t="s">
        <v>237</v>
      </c>
      <c r="B133" s="70" t="s">
        <v>613</v>
      </c>
      <c r="C133" s="70" t="s">
        <v>76</v>
      </c>
      <c r="D133" s="71" t="s">
        <v>72</v>
      </c>
      <c r="E133" s="330">
        <v>6.4999999999999994E-5</v>
      </c>
      <c r="F133" s="71" t="s">
        <v>72</v>
      </c>
      <c r="G133" s="330">
        <v>1.17E-5</v>
      </c>
      <c r="H133" s="71" t="s">
        <v>72</v>
      </c>
      <c r="I133" s="334">
        <v>7.6000000000000004E-5</v>
      </c>
      <c r="J133" s="71" t="s">
        <v>72</v>
      </c>
      <c r="K133" s="330">
        <v>1.3200000000000001E-4</v>
      </c>
    </row>
    <row r="134" spans="1:11" x14ac:dyDescent="0.25">
      <c r="A134" s="70" t="s">
        <v>238</v>
      </c>
      <c r="B134" s="70" t="s">
        <v>614</v>
      </c>
      <c r="C134" s="70" t="s">
        <v>70</v>
      </c>
      <c r="D134" s="71" t="s">
        <v>44</v>
      </c>
      <c r="E134" s="330">
        <v>2.2599999999999998</v>
      </c>
      <c r="F134" s="71" t="s">
        <v>72</v>
      </c>
      <c r="G134" s="330">
        <v>1.1800000000000001E-5</v>
      </c>
      <c r="H134" s="71" t="s">
        <v>35</v>
      </c>
      <c r="I134" s="334">
        <v>1.21</v>
      </c>
      <c r="J134" s="71" t="s">
        <v>35</v>
      </c>
      <c r="K134" s="330">
        <v>0.35199999999999998</v>
      </c>
    </row>
    <row r="135" spans="1:11" x14ac:dyDescent="0.25">
      <c r="A135" s="70" t="s">
        <v>239</v>
      </c>
      <c r="B135" s="70" t="s">
        <v>615</v>
      </c>
      <c r="C135" s="70" t="s">
        <v>69</v>
      </c>
      <c r="D135" s="71" t="s">
        <v>44</v>
      </c>
      <c r="E135" s="330">
        <v>1.330001</v>
      </c>
      <c r="F135" s="71" t="s">
        <v>72</v>
      </c>
      <c r="G135" s="330">
        <v>1.19E-5</v>
      </c>
      <c r="H135" s="71" t="s">
        <v>43</v>
      </c>
      <c r="I135" s="334">
        <v>0.86000100000000002</v>
      </c>
      <c r="J135" s="71" t="s">
        <v>43</v>
      </c>
      <c r="K135" s="330">
        <v>0.22900000000000001</v>
      </c>
    </row>
    <row r="136" spans="1:11" x14ac:dyDescent="0.25">
      <c r="A136" s="70" t="s">
        <v>240</v>
      </c>
      <c r="B136" s="70" t="s">
        <v>616</v>
      </c>
      <c r="C136" s="70" t="s">
        <v>62</v>
      </c>
      <c r="D136" s="71" t="s">
        <v>72</v>
      </c>
      <c r="E136" s="330">
        <v>6.6000000000000005E-5</v>
      </c>
      <c r="F136" s="71" t="s">
        <v>72</v>
      </c>
      <c r="G136" s="330">
        <v>1.2E-5</v>
      </c>
      <c r="H136" s="71" t="s">
        <v>72</v>
      </c>
      <c r="I136" s="334">
        <v>7.7000000000000001E-5</v>
      </c>
      <c r="J136" s="71" t="s">
        <v>72</v>
      </c>
      <c r="K136" s="330">
        <v>1.3100000000000001E-4</v>
      </c>
    </row>
    <row r="137" spans="1:11" x14ac:dyDescent="0.25">
      <c r="A137" s="70" t="s">
        <v>241</v>
      </c>
      <c r="B137" s="70" t="s">
        <v>617</v>
      </c>
      <c r="C137" s="70" t="s">
        <v>507</v>
      </c>
      <c r="D137" s="71" t="s">
        <v>44</v>
      </c>
      <c r="E137" s="330">
        <v>2.0099999999999998</v>
      </c>
      <c r="F137" s="71" t="s">
        <v>72</v>
      </c>
      <c r="G137" s="330">
        <v>1.2099999999999999E-5</v>
      </c>
      <c r="H137" s="71" t="s">
        <v>35</v>
      </c>
      <c r="I137" s="334">
        <v>1.1000019999999999</v>
      </c>
      <c r="J137" s="71" t="s">
        <v>35</v>
      </c>
      <c r="K137" s="330">
        <v>0.33400000000000002</v>
      </c>
    </row>
    <row r="138" spans="1:11" x14ac:dyDescent="0.25">
      <c r="A138" s="70" t="s">
        <v>242</v>
      </c>
      <c r="B138" s="70" t="s">
        <v>618</v>
      </c>
      <c r="C138" s="70" t="s">
        <v>75</v>
      </c>
      <c r="D138" s="71" t="s">
        <v>35</v>
      </c>
      <c r="E138" s="330">
        <v>5.71</v>
      </c>
      <c r="F138" s="71" t="s">
        <v>72</v>
      </c>
      <c r="G138" s="330">
        <v>1.22E-5</v>
      </c>
      <c r="H138" s="71" t="s">
        <v>72</v>
      </c>
      <c r="I138" s="334">
        <v>7.7999999999999999E-5</v>
      </c>
      <c r="J138" s="71" t="s">
        <v>72</v>
      </c>
      <c r="K138" s="330">
        <v>1.2999999999999999E-4</v>
      </c>
    </row>
    <row r="139" spans="1:11" x14ac:dyDescent="0.25">
      <c r="A139" s="70" t="s">
        <v>243</v>
      </c>
      <c r="B139" s="70" t="s">
        <v>619</v>
      </c>
      <c r="C139" s="70" t="s">
        <v>76</v>
      </c>
      <c r="D139" s="71" t="s">
        <v>47</v>
      </c>
      <c r="E139" s="330">
        <v>1.04</v>
      </c>
      <c r="F139" s="71" t="s">
        <v>72</v>
      </c>
      <c r="G139" s="330">
        <v>1.2300000000000001E-5</v>
      </c>
      <c r="H139" s="71" t="s">
        <v>72</v>
      </c>
      <c r="I139" s="334">
        <v>7.8999999999999996E-5</v>
      </c>
      <c r="J139" s="71" t="s">
        <v>72</v>
      </c>
      <c r="K139" s="330">
        <v>1.2899999999999999E-4</v>
      </c>
    </row>
    <row r="140" spans="1:11" x14ac:dyDescent="0.25">
      <c r="A140" s="70" t="s">
        <v>244</v>
      </c>
      <c r="B140" s="70" t="s">
        <v>620</v>
      </c>
      <c r="C140" s="70" t="s">
        <v>76</v>
      </c>
      <c r="D140" s="71" t="s">
        <v>72</v>
      </c>
      <c r="E140" s="330">
        <v>6.7000000000000002E-5</v>
      </c>
      <c r="F140" s="71" t="s">
        <v>72</v>
      </c>
      <c r="G140" s="330">
        <v>1.24E-5</v>
      </c>
      <c r="H140" s="71" t="s">
        <v>72</v>
      </c>
      <c r="I140" s="334">
        <v>8.0000000000000007E-5</v>
      </c>
      <c r="J140" s="71" t="s">
        <v>72</v>
      </c>
      <c r="K140" s="330">
        <v>1.2799999999999999E-4</v>
      </c>
    </row>
    <row r="141" spans="1:11" x14ac:dyDescent="0.25">
      <c r="A141" s="70" t="s">
        <v>245</v>
      </c>
      <c r="B141" s="70" t="s">
        <v>621</v>
      </c>
      <c r="C141" s="70" t="s">
        <v>67</v>
      </c>
      <c r="D141" s="71" t="s">
        <v>72</v>
      </c>
      <c r="E141" s="330">
        <v>6.7999999999999999E-5</v>
      </c>
      <c r="F141" s="71" t="s">
        <v>72</v>
      </c>
      <c r="G141" s="330">
        <v>1.2500000000000001E-5</v>
      </c>
      <c r="H141" s="71" t="s">
        <v>72</v>
      </c>
      <c r="I141" s="334">
        <v>8.1000000000000004E-5</v>
      </c>
      <c r="J141" s="71" t="s">
        <v>72</v>
      </c>
      <c r="K141" s="330">
        <v>1.27E-4</v>
      </c>
    </row>
    <row r="142" spans="1:11" x14ac:dyDescent="0.25">
      <c r="A142" s="70" t="s">
        <v>246</v>
      </c>
      <c r="B142" s="70" t="s">
        <v>622</v>
      </c>
      <c r="C142" s="70" t="s">
        <v>75</v>
      </c>
      <c r="D142" s="71" t="s">
        <v>72</v>
      </c>
      <c r="E142" s="330">
        <v>6.8999999999999997E-5</v>
      </c>
      <c r="F142" s="71" t="s">
        <v>72</v>
      </c>
      <c r="G142" s="330">
        <v>1.26E-5</v>
      </c>
      <c r="H142" s="71" t="s">
        <v>72</v>
      </c>
      <c r="I142" s="334">
        <v>8.2000000000000001E-5</v>
      </c>
      <c r="J142" s="71" t="s">
        <v>72</v>
      </c>
      <c r="K142" s="330">
        <v>1.26E-4</v>
      </c>
    </row>
    <row r="143" spans="1:11" x14ac:dyDescent="0.25">
      <c r="A143" s="70" t="s">
        <v>247</v>
      </c>
      <c r="B143" s="70" t="s">
        <v>623</v>
      </c>
      <c r="C143" s="70" t="s">
        <v>67</v>
      </c>
      <c r="D143" s="71" t="s">
        <v>72</v>
      </c>
      <c r="E143" s="330">
        <v>6.9999999999999994E-5</v>
      </c>
      <c r="F143" s="71" t="s">
        <v>72</v>
      </c>
      <c r="G143" s="330">
        <v>1.27E-5</v>
      </c>
      <c r="H143" s="71" t="s">
        <v>72</v>
      </c>
      <c r="I143" s="334">
        <v>8.2999999999999998E-5</v>
      </c>
      <c r="J143" s="71" t="s">
        <v>72</v>
      </c>
      <c r="K143" s="330">
        <v>1.25E-4</v>
      </c>
    </row>
    <row r="144" spans="1:11" x14ac:dyDescent="0.25">
      <c r="A144" s="70" t="s">
        <v>248</v>
      </c>
      <c r="B144" s="70" t="s">
        <v>624</v>
      </c>
      <c r="C144" s="70" t="s">
        <v>69</v>
      </c>
      <c r="D144" s="71" t="s">
        <v>43</v>
      </c>
      <c r="E144" s="330">
        <v>2.59</v>
      </c>
      <c r="F144" s="71" t="s">
        <v>35</v>
      </c>
      <c r="G144" s="330">
        <v>1.68</v>
      </c>
      <c r="H144" s="71" t="s">
        <v>43</v>
      </c>
      <c r="I144" s="334">
        <v>1.0900000000000001</v>
      </c>
      <c r="J144" s="71" t="s">
        <v>35</v>
      </c>
      <c r="K144" s="330">
        <v>0.308</v>
      </c>
    </row>
    <row r="145" spans="1:11" x14ac:dyDescent="0.25">
      <c r="A145" s="70" t="s">
        <v>249</v>
      </c>
      <c r="B145" s="70" t="s">
        <v>250</v>
      </c>
      <c r="C145" s="70" t="s">
        <v>60</v>
      </c>
      <c r="D145" s="71" t="s">
        <v>43</v>
      </c>
      <c r="E145" s="330">
        <v>2.7200009999999999</v>
      </c>
      <c r="F145" s="71" t="s">
        <v>35</v>
      </c>
      <c r="G145" s="330">
        <v>2.54</v>
      </c>
      <c r="H145" s="71" t="s">
        <v>35</v>
      </c>
      <c r="I145" s="334">
        <v>1.270003</v>
      </c>
      <c r="J145" s="71" t="s">
        <v>35</v>
      </c>
      <c r="K145" s="330">
        <v>0.34399999999999997</v>
      </c>
    </row>
    <row r="146" spans="1:11" x14ac:dyDescent="0.25">
      <c r="A146" s="70" t="s">
        <v>251</v>
      </c>
      <c r="B146" s="70" t="s">
        <v>625</v>
      </c>
      <c r="C146" s="70" t="s">
        <v>62</v>
      </c>
      <c r="D146" s="71" t="s">
        <v>43</v>
      </c>
      <c r="E146" s="330">
        <v>2.63</v>
      </c>
      <c r="F146" s="71" t="s">
        <v>35</v>
      </c>
      <c r="G146" s="330">
        <v>2.82</v>
      </c>
      <c r="H146" s="71" t="s">
        <v>35</v>
      </c>
      <c r="I146" s="334">
        <v>1.2000010000000001</v>
      </c>
      <c r="J146" s="71" t="s">
        <v>35</v>
      </c>
      <c r="K146" s="330">
        <v>0.36899999999999999</v>
      </c>
    </row>
    <row r="147" spans="1:11" x14ac:dyDescent="0.25">
      <c r="A147" s="70" t="s">
        <v>252</v>
      </c>
      <c r="B147" s="70" t="s">
        <v>626</v>
      </c>
      <c r="C147" s="70" t="s">
        <v>75</v>
      </c>
      <c r="D147" s="71" t="s">
        <v>35</v>
      </c>
      <c r="E147" s="330">
        <v>4.38</v>
      </c>
      <c r="F147" s="71" t="s">
        <v>72</v>
      </c>
      <c r="G147" s="330">
        <v>1.2799999999999999E-5</v>
      </c>
      <c r="H147" s="71" t="s">
        <v>72</v>
      </c>
      <c r="I147" s="334">
        <v>8.3999999999999995E-5</v>
      </c>
      <c r="J147" s="71" t="s">
        <v>72</v>
      </c>
      <c r="K147" s="330">
        <v>1.2400000000000001E-4</v>
      </c>
    </row>
    <row r="148" spans="1:11" x14ac:dyDescent="0.25">
      <c r="A148" s="70" t="s">
        <v>253</v>
      </c>
      <c r="B148" s="70" t="s">
        <v>627</v>
      </c>
      <c r="C148" s="70" t="s">
        <v>67</v>
      </c>
      <c r="D148" s="71" t="s">
        <v>72</v>
      </c>
      <c r="E148" s="330">
        <v>7.1000000000000005E-5</v>
      </c>
      <c r="F148" s="71" t="s">
        <v>72</v>
      </c>
      <c r="G148" s="330">
        <v>1.29E-5</v>
      </c>
      <c r="H148" s="71" t="s">
        <v>72</v>
      </c>
      <c r="I148" s="334">
        <v>8.5000000000000006E-5</v>
      </c>
      <c r="J148" s="71" t="s">
        <v>72</v>
      </c>
      <c r="K148" s="330">
        <v>1.2300000000000001E-4</v>
      </c>
    </row>
    <row r="149" spans="1:11" x14ac:dyDescent="0.25">
      <c r="A149" s="70" t="s">
        <v>254</v>
      </c>
      <c r="B149" s="70" t="s">
        <v>628</v>
      </c>
      <c r="C149" s="70" t="s">
        <v>62</v>
      </c>
      <c r="D149" s="71" t="s">
        <v>72</v>
      </c>
      <c r="E149" s="330">
        <v>7.2000000000000002E-5</v>
      </c>
      <c r="F149" s="71" t="s">
        <v>72</v>
      </c>
      <c r="G149" s="330">
        <v>1.2999999999999999E-5</v>
      </c>
      <c r="H149" s="71" t="s">
        <v>72</v>
      </c>
      <c r="I149" s="334">
        <v>8.6000000000000003E-5</v>
      </c>
      <c r="J149" s="71" t="s">
        <v>72</v>
      </c>
      <c r="K149" s="330">
        <v>1.22E-4</v>
      </c>
    </row>
    <row r="150" spans="1:11" x14ac:dyDescent="0.25">
      <c r="A150" s="70" t="s">
        <v>255</v>
      </c>
      <c r="B150" s="70" t="s">
        <v>629</v>
      </c>
      <c r="C150" s="70" t="s">
        <v>75</v>
      </c>
      <c r="D150" s="71" t="s">
        <v>47</v>
      </c>
      <c r="E150" s="330">
        <v>0.96</v>
      </c>
      <c r="F150" s="71" t="s">
        <v>72</v>
      </c>
      <c r="G150" s="330">
        <v>1.31E-5</v>
      </c>
      <c r="H150" s="71" t="s">
        <v>43</v>
      </c>
      <c r="I150" s="334">
        <v>0.51000100000000004</v>
      </c>
      <c r="J150" s="71" t="s">
        <v>72</v>
      </c>
      <c r="K150" s="330">
        <v>1.21E-4</v>
      </c>
    </row>
    <row r="151" spans="1:11" x14ac:dyDescent="0.25">
      <c r="A151" s="70" t="s">
        <v>256</v>
      </c>
      <c r="B151" s="70" t="s">
        <v>630</v>
      </c>
      <c r="C151" s="70" t="s">
        <v>62</v>
      </c>
      <c r="D151" s="71" t="s">
        <v>44</v>
      </c>
      <c r="E151" s="330">
        <v>1.25</v>
      </c>
      <c r="F151" s="71" t="s">
        <v>72</v>
      </c>
      <c r="G151" s="330">
        <v>1.3200000000000001E-5</v>
      </c>
      <c r="H151" s="71" t="s">
        <v>72</v>
      </c>
      <c r="I151" s="334">
        <v>8.7000000000000001E-5</v>
      </c>
      <c r="J151" s="71" t="s">
        <v>72</v>
      </c>
      <c r="K151" s="330">
        <v>1.2E-4</v>
      </c>
    </row>
    <row r="152" spans="1:11" x14ac:dyDescent="0.25">
      <c r="A152" s="70" t="s">
        <v>257</v>
      </c>
      <c r="B152" s="70" t="s">
        <v>631</v>
      </c>
      <c r="C152" s="70" t="s">
        <v>75</v>
      </c>
      <c r="D152" s="71" t="s">
        <v>44</v>
      </c>
      <c r="E152" s="330">
        <v>1.800001</v>
      </c>
      <c r="F152" s="71" t="s">
        <v>72</v>
      </c>
      <c r="G152" s="330">
        <v>1.33E-5</v>
      </c>
      <c r="H152" s="71" t="s">
        <v>35</v>
      </c>
      <c r="I152" s="334">
        <v>1.21001</v>
      </c>
      <c r="J152" s="71" t="s">
        <v>35</v>
      </c>
      <c r="K152" s="330">
        <v>0.30400100000000002</v>
      </c>
    </row>
    <row r="153" spans="1:11" x14ac:dyDescent="0.25">
      <c r="A153" s="70" t="s">
        <v>258</v>
      </c>
      <c r="B153" s="70" t="s">
        <v>259</v>
      </c>
      <c r="C153" s="70" t="s">
        <v>74</v>
      </c>
      <c r="D153" s="71" t="s">
        <v>72</v>
      </c>
      <c r="E153" s="330">
        <v>7.2999999999999999E-5</v>
      </c>
      <c r="F153" s="71" t="s">
        <v>72</v>
      </c>
      <c r="G153" s="330">
        <v>1.34E-5</v>
      </c>
      <c r="H153" s="71" t="s">
        <v>72</v>
      </c>
      <c r="I153" s="334">
        <v>8.7999999999999998E-5</v>
      </c>
      <c r="J153" s="71" t="s">
        <v>72</v>
      </c>
      <c r="K153" s="330">
        <v>1.1900000000000001E-4</v>
      </c>
    </row>
    <row r="154" spans="1:11" x14ac:dyDescent="0.25">
      <c r="A154" s="70" t="s">
        <v>260</v>
      </c>
      <c r="B154" s="70" t="s">
        <v>632</v>
      </c>
      <c r="C154" s="70" t="s">
        <v>76</v>
      </c>
      <c r="D154" s="71" t="s">
        <v>47</v>
      </c>
      <c r="E154" s="330">
        <v>0.92000199999999999</v>
      </c>
      <c r="F154" s="71" t="s">
        <v>72</v>
      </c>
      <c r="G154" s="330">
        <v>1.3499999999999999E-5</v>
      </c>
      <c r="H154" s="71" t="s">
        <v>43</v>
      </c>
      <c r="I154" s="334">
        <v>0.73000100000000001</v>
      </c>
      <c r="J154" s="71" t="s">
        <v>72</v>
      </c>
      <c r="K154" s="330">
        <v>1.18E-4</v>
      </c>
    </row>
    <row r="155" spans="1:11" x14ac:dyDescent="0.25">
      <c r="A155" s="70" t="s">
        <v>261</v>
      </c>
      <c r="B155" s="70" t="s">
        <v>633</v>
      </c>
      <c r="C155" s="70" t="s">
        <v>62</v>
      </c>
      <c r="D155" s="71" t="s">
        <v>36</v>
      </c>
      <c r="E155" s="330">
        <v>6.42</v>
      </c>
      <c r="F155" s="71" t="s">
        <v>35</v>
      </c>
      <c r="G155" s="330">
        <v>4.3600000000000003</v>
      </c>
      <c r="H155" s="71" t="s">
        <v>36</v>
      </c>
      <c r="I155" s="334">
        <v>2.36</v>
      </c>
      <c r="J155" s="71" t="s">
        <v>36</v>
      </c>
      <c r="K155" s="330">
        <v>0.57099999999999995</v>
      </c>
    </row>
    <row r="156" spans="1:11" x14ac:dyDescent="0.25">
      <c r="A156" s="70" t="s">
        <v>262</v>
      </c>
      <c r="B156" s="70" t="s">
        <v>634</v>
      </c>
      <c r="C156" s="70" t="s">
        <v>76</v>
      </c>
      <c r="D156" s="71" t="s">
        <v>72</v>
      </c>
      <c r="E156" s="330">
        <v>7.3999999999999996E-5</v>
      </c>
      <c r="F156" s="71" t="s">
        <v>72</v>
      </c>
      <c r="G156" s="330">
        <v>1.36E-5</v>
      </c>
      <c r="H156" s="71" t="s">
        <v>72</v>
      </c>
      <c r="I156" s="334">
        <v>8.8999999999999995E-5</v>
      </c>
      <c r="J156" s="71" t="s">
        <v>72</v>
      </c>
      <c r="K156" s="330">
        <v>1.17E-4</v>
      </c>
    </row>
    <row r="157" spans="1:11" x14ac:dyDescent="0.25">
      <c r="A157" s="70" t="s">
        <v>263</v>
      </c>
      <c r="B157" s="70" t="s">
        <v>635</v>
      </c>
      <c r="C157" s="70" t="s">
        <v>62</v>
      </c>
      <c r="D157" s="71" t="s">
        <v>44</v>
      </c>
      <c r="E157" s="330">
        <v>2.0100009999999999</v>
      </c>
      <c r="F157" s="71" t="s">
        <v>72</v>
      </c>
      <c r="G157" s="330">
        <v>1.3699999999999999E-5</v>
      </c>
      <c r="H157" s="71" t="s">
        <v>43</v>
      </c>
      <c r="I157" s="334">
        <v>0.65000100000000005</v>
      </c>
      <c r="J157" s="71" t="s">
        <v>72</v>
      </c>
      <c r="K157" s="330">
        <v>1.16E-4</v>
      </c>
    </row>
    <row r="158" spans="1:11" x14ac:dyDescent="0.25">
      <c r="A158" s="70" t="s">
        <v>264</v>
      </c>
      <c r="B158" s="70" t="s">
        <v>636</v>
      </c>
      <c r="C158" s="70" t="s">
        <v>507</v>
      </c>
      <c r="D158" s="71" t="s">
        <v>47</v>
      </c>
      <c r="E158" s="330">
        <v>0.79</v>
      </c>
      <c r="F158" s="71" t="s">
        <v>72</v>
      </c>
      <c r="G158" s="330">
        <v>1.38E-5</v>
      </c>
      <c r="H158" s="71" t="s">
        <v>43</v>
      </c>
      <c r="I158" s="334">
        <v>0.56000099999999997</v>
      </c>
      <c r="J158" s="71" t="s">
        <v>43</v>
      </c>
      <c r="K158" s="330">
        <v>0.17599999999999999</v>
      </c>
    </row>
    <row r="159" spans="1:11" x14ac:dyDescent="0.25">
      <c r="A159" s="70" t="s">
        <v>265</v>
      </c>
      <c r="B159" s="70" t="s">
        <v>637</v>
      </c>
      <c r="C159" s="70" t="s">
        <v>507</v>
      </c>
      <c r="D159" s="71" t="s">
        <v>44</v>
      </c>
      <c r="E159" s="330">
        <v>1.060001</v>
      </c>
      <c r="F159" s="71" t="s">
        <v>35</v>
      </c>
      <c r="G159" s="330">
        <v>1.79</v>
      </c>
      <c r="H159" s="71" t="s">
        <v>43</v>
      </c>
      <c r="I159" s="334">
        <v>0.58000099999999999</v>
      </c>
      <c r="J159" s="71" t="s">
        <v>35</v>
      </c>
      <c r="K159" s="330">
        <v>0.2</v>
      </c>
    </row>
    <row r="160" spans="1:11" x14ac:dyDescent="0.25">
      <c r="A160" s="70" t="s">
        <v>266</v>
      </c>
      <c r="B160" s="70" t="s">
        <v>267</v>
      </c>
      <c r="C160" s="70" t="s">
        <v>74</v>
      </c>
      <c r="D160" s="71" t="s">
        <v>43</v>
      </c>
      <c r="E160" s="330">
        <v>3.34</v>
      </c>
      <c r="F160" s="71" t="s">
        <v>35</v>
      </c>
      <c r="G160" s="330">
        <v>2.98</v>
      </c>
      <c r="H160" s="71" t="s">
        <v>35</v>
      </c>
      <c r="I160" s="334">
        <v>1.39</v>
      </c>
      <c r="J160" s="71" t="s">
        <v>36</v>
      </c>
      <c r="K160" s="330">
        <v>0.41099999999999998</v>
      </c>
    </row>
    <row r="161" spans="1:11" x14ac:dyDescent="0.25">
      <c r="A161" s="70" t="s">
        <v>268</v>
      </c>
      <c r="B161" s="70" t="s">
        <v>638</v>
      </c>
      <c r="C161" s="70" t="s">
        <v>70</v>
      </c>
      <c r="D161" s="71" t="s">
        <v>47</v>
      </c>
      <c r="E161" s="330">
        <v>1.150002</v>
      </c>
      <c r="F161" s="71" t="s">
        <v>72</v>
      </c>
      <c r="G161" s="330">
        <v>1.3900000000000001E-5</v>
      </c>
      <c r="H161" s="71" t="s">
        <v>43</v>
      </c>
      <c r="I161" s="334">
        <v>0.71000300000000005</v>
      </c>
      <c r="J161" s="71" t="s">
        <v>72</v>
      </c>
      <c r="K161" s="330">
        <v>1.15E-4</v>
      </c>
    </row>
    <row r="162" spans="1:11" x14ac:dyDescent="0.25">
      <c r="A162" s="70" t="s">
        <v>269</v>
      </c>
      <c r="B162" s="70" t="s">
        <v>639</v>
      </c>
      <c r="C162" s="70" t="s">
        <v>62</v>
      </c>
      <c r="D162" s="71" t="s">
        <v>72</v>
      </c>
      <c r="E162" s="330">
        <v>7.4999999999999993E-5</v>
      </c>
      <c r="F162" s="71" t="s">
        <v>72</v>
      </c>
      <c r="G162" s="330">
        <v>1.4E-5</v>
      </c>
      <c r="H162" s="71" t="s">
        <v>72</v>
      </c>
      <c r="I162" s="334">
        <v>9.0000000000000006E-5</v>
      </c>
      <c r="J162" s="71" t="s">
        <v>72</v>
      </c>
      <c r="K162" s="330">
        <v>1.1400000000000001E-4</v>
      </c>
    </row>
    <row r="163" spans="1:11" x14ac:dyDescent="0.25">
      <c r="A163" s="70" t="s">
        <v>270</v>
      </c>
      <c r="B163" s="70" t="s">
        <v>271</v>
      </c>
      <c r="C163" s="70" t="s">
        <v>60</v>
      </c>
      <c r="D163" s="71" t="s">
        <v>72</v>
      </c>
      <c r="E163" s="330">
        <v>7.6000000000000004E-5</v>
      </c>
      <c r="F163" s="71" t="s">
        <v>72</v>
      </c>
      <c r="G163" s="330">
        <v>1.4100000000000001E-5</v>
      </c>
      <c r="H163" s="71" t="s">
        <v>72</v>
      </c>
      <c r="I163" s="334">
        <v>9.1000000000000003E-5</v>
      </c>
      <c r="J163" s="71" t="s">
        <v>72</v>
      </c>
      <c r="K163" s="330">
        <v>1.13E-4</v>
      </c>
    </row>
    <row r="164" spans="1:11" x14ac:dyDescent="0.25">
      <c r="A164" s="70" t="s">
        <v>272</v>
      </c>
      <c r="B164" s="70" t="s">
        <v>273</v>
      </c>
      <c r="C164" s="70" t="s">
        <v>60</v>
      </c>
      <c r="D164" s="71" t="s">
        <v>72</v>
      </c>
      <c r="E164" s="330">
        <v>7.7999999999999999E-5</v>
      </c>
      <c r="F164" s="71" t="s">
        <v>72</v>
      </c>
      <c r="G164" s="330">
        <v>1.43E-5</v>
      </c>
      <c r="H164" s="71" t="s">
        <v>72</v>
      </c>
      <c r="I164" s="334">
        <v>9.2999999999999997E-5</v>
      </c>
      <c r="J164" s="71" t="s">
        <v>72</v>
      </c>
      <c r="K164" s="330">
        <v>1.11E-4</v>
      </c>
    </row>
    <row r="165" spans="1:11" x14ac:dyDescent="0.25">
      <c r="A165" s="70" t="s">
        <v>274</v>
      </c>
      <c r="B165" s="70" t="s">
        <v>275</v>
      </c>
      <c r="C165" s="70" t="s">
        <v>60</v>
      </c>
      <c r="D165" s="71" t="s">
        <v>72</v>
      </c>
      <c r="E165" s="330">
        <v>7.7000000000000001E-5</v>
      </c>
      <c r="F165" s="71" t="s">
        <v>72</v>
      </c>
      <c r="G165" s="330">
        <v>1.42E-5</v>
      </c>
      <c r="H165" s="71" t="s">
        <v>72</v>
      </c>
      <c r="I165" s="334">
        <v>9.2E-5</v>
      </c>
      <c r="J165" s="71" t="s">
        <v>72</v>
      </c>
      <c r="K165" s="330">
        <v>1.12E-4</v>
      </c>
    </row>
    <row r="166" spans="1:11" x14ac:dyDescent="0.25">
      <c r="A166" s="70" t="s">
        <v>276</v>
      </c>
      <c r="B166" s="70" t="s">
        <v>640</v>
      </c>
      <c r="C166" s="70" t="s">
        <v>62</v>
      </c>
      <c r="D166" s="71" t="s">
        <v>72</v>
      </c>
      <c r="E166" s="330">
        <v>7.8999999999999996E-5</v>
      </c>
      <c r="F166" s="71" t="s">
        <v>72</v>
      </c>
      <c r="G166" s="330">
        <v>1.4399999999999999E-5</v>
      </c>
      <c r="H166" s="71" t="s">
        <v>72</v>
      </c>
      <c r="I166" s="334">
        <v>9.3999999999999994E-5</v>
      </c>
      <c r="J166" s="71" t="s">
        <v>72</v>
      </c>
      <c r="K166" s="330">
        <v>1.1E-4</v>
      </c>
    </row>
    <row r="167" spans="1:11" x14ac:dyDescent="0.25">
      <c r="A167" s="70" t="s">
        <v>277</v>
      </c>
      <c r="B167" s="70" t="s">
        <v>641</v>
      </c>
      <c r="C167" s="70" t="s">
        <v>75</v>
      </c>
      <c r="D167" s="71" t="s">
        <v>35</v>
      </c>
      <c r="E167" s="330">
        <v>5.54</v>
      </c>
      <c r="F167" s="71" t="s">
        <v>36</v>
      </c>
      <c r="G167" s="330">
        <v>5.4</v>
      </c>
      <c r="H167" s="71" t="s">
        <v>36</v>
      </c>
      <c r="I167" s="334">
        <v>2.06</v>
      </c>
      <c r="J167" s="71" t="s">
        <v>36</v>
      </c>
      <c r="K167" s="330">
        <v>0.502</v>
      </c>
    </row>
    <row r="168" spans="1:11" x14ac:dyDescent="0.25">
      <c r="A168" s="70" t="s">
        <v>278</v>
      </c>
      <c r="B168" s="70" t="s">
        <v>642</v>
      </c>
      <c r="C168" s="70" t="s">
        <v>70</v>
      </c>
      <c r="D168" s="71" t="s">
        <v>72</v>
      </c>
      <c r="E168" s="330">
        <v>8.0000000000000007E-5</v>
      </c>
      <c r="F168" s="71" t="s">
        <v>72</v>
      </c>
      <c r="G168" s="330">
        <v>1.45E-5</v>
      </c>
      <c r="H168" s="71" t="s">
        <v>72</v>
      </c>
      <c r="I168" s="334">
        <v>9.5000000000000005E-5</v>
      </c>
      <c r="J168" s="71" t="s">
        <v>72</v>
      </c>
      <c r="K168" s="330">
        <v>1.0900000000000001E-4</v>
      </c>
    </row>
    <row r="169" spans="1:11" x14ac:dyDescent="0.25">
      <c r="A169" s="70" t="s">
        <v>279</v>
      </c>
      <c r="B169" s="70" t="s">
        <v>280</v>
      </c>
      <c r="C169" s="70" t="s">
        <v>60</v>
      </c>
      <c r="D169" s="71" t="s">
        <v>44</v>
      </c>
      <c r="E169" s="330">
        <v>2.21</v>
      </c>
      <c r="F169" s="71" t="s">
        <v>35</v>
      </c>
      <c r="G169" s="330">
        <v>2.4</v>
      </c>
      <c r="H169" s="71" t="s">
        <v>35</v>
      </c>
      <c r="I169" s="334">
        <v>1.1000030000000001</v>
      </c>
      <c r="J169" s="71" t="s">
        <v>35</v>
      </c>
      <c r="K169" s="330">
        <v>0.39</v>
      </c>
    </row>
    <row r="170" spans="1:11" x14ac:dyDescent="0.25">
      <c r="A170" s="70" t="s">
        <v>281</v>
      </c>
      <c r="B170" s="70" t="s">
        <v>643</v>
      </c>
      <c r="C170" s="70" t="s">
        <v>62</v>
      </c>
      <c r="D170" s="71" t="s">
        <v>72</v>
      </c>
      <c r="E170" s="330">
        <v>8.1000000000000004E-5</v>
      </c>
      <c r="F170" s="71" t="s">
        <v>72</v>
      </c>
      <c r="G170" s="330">
        <v>1.4600000000000001E-5</v>
      </c>
      <c r="H170" s="71" t="s">
        <v>72</v>
      </c>
      <c r="I170" s="334">
        <v>9.6000000000000002E-5</v>
      </c>
      <c r="J170" s="71" t="s">
        <v>72</v>
      </c>
      <c r="K170" s="330">
        <v>1.08E-4</v>
      </c>
    </row>
    <row r="171" spans="1:11" x14ac:dyDescent="0.25">
      <c r="A171" s="70" t="s">
        <v>282</v>
      </c>
      <c r="B171" s="70" t="s">
        <v>283</v>
      </c>
      <c r="C171" s="70" t="s">
        <v>74</v>
      </c>
      <c r="D171" s="71" t="s">
        <v>36</v>
      </c>
      <c r="E171" s="330">
        <v>8.5299999999999994</v>
      </c>
      <c r="F171" s="71" t="s">
        <v>35</v>
      </c>
      <c r="G171" s="330">
        <v>3.45</v>
      </c>
      <c r="H171" s="71" t="s">
        <v>36</v>
      </c>
      <c r="I171" s="334">
        <v>2.21</v>
      </c>
      <c r="J171" s="71" t="s">
        <v>35</v>
      </c>
      <c r="K171" s="330">
        <v>0.39100000000000001</v>
      </c>
    </row>
    <row r="172" spans="1:11" x14ac:dyDescent="0.25">
      <c r="A172" s="70" t="s">
        <v>284</v>
      </c>
      <c r="B172" s="70" t="s">
        <v>644</v>
      </c>
      <c r="C172" s="70" t="s">
        <v>62</v>
      </c>
      <c r="D172" s="71" t="s">
        <v>47</v>
      </c>
      <c r="E172" s="330">
        <v>0.86</v>
      </c>
      <c r="F172" s="71" t="s">
        <v>72</v>
      </c>
      <c r="G172" s="330">
        <v>1.47E-5</v>
      </c>
      <c r="H172" s="71" t="s">
        <v>72</v>
      </c>
      <c r="I172" s="334">
        <v>9.7E-5</v>
      </c>
      <c r="J172" s="71" t="s">
        <v>72</v>
      </c>
      <c r="K172" s="330">
        <v>1.07E-4</v>
      </c>
    </row>
    <row r="173" spans="1:11" x14ac:dyDescent="0.25">
      <c r="A173" s="70" t="s">
        <v>285</v>
      </c>
      <c r="B173" s="70" t="s">
        <v>645</v>
      </c>
      <c r="C173" s="70" t="s">
        <v>76</v>
      </c>
      <c r="D173" s="71" t="s">
        <v>72</v>
      </c>
      <c r="E173" s="330">
        <v>8.2000000000000001E-5</v>
      </c>
      <c r="F173" s="71" t="s">
        <v>72</v>
      </c>
      <c r="G173" s="330">
        <v>1.4800000000000001E-5</v>
      </c>
      <c r="H173" s="71" t="s">
        <v>72</v>
      </c>
      <c r="I173" s="334">
        <v>9.7999999999999997E-5</v>
      </c>
      <c r="J173" s="71" t="s">
        <v>72</v>
      </c>
      <c r="K173" s="330">
        <v>1.06E-4</v>
      </c>
    </row>
    <row r="174" spans="1:11" x14ac:dyDescent="0.25">
      <c r="A174" s="70" t="s">
        <v>286</v>
      </c>
      <c r="B174" s="70" t="s">
        <v>646</v>
      </c>
      <c r="C174" s="70" t="s">
        <v>67</v>
      </c>
      <c r="D174" s="71" t="s">
        <v>72</v>
      </c>
      <c r="E174" s="330">
        <v>8.2999999999999998E-5</v>
      </c>
      <c r="F174" s="71" t="s">
        <v>72</v>
      </c>
      <c r="G174" s="330">
        <v>1.49E-5</v>
      </c>
      <c r="H174" s="71" t="s">
        <v>72</v>
      </c>
      <c r="I174" s="334">
        <v>9.8999999999999994E-5</v>
      </c>
      <c r="J174" s="71" t="s">
        <v>72</v>
      </c>
      <c r="K174" s="330">
        <v>1.05E-4</v>
      </c>
    </row>
    <row r="175" spans="1:11" x14ac:dyDescent="0.25">
      <c r="A175" s="70" t="s">
        <v>287</v>
      </c>
      <c r="B175" s="70" t="s">
        <v>647</v>
      </c>
      <c r="C175" s="70" t="s">
        <v>75</v>
      </c>
      <c r="D175" s="71" t="s">
        <v>72</v>
      </c>
      <c r="E175" s="330">
        <v>8.3999999999999995E-5</v>
      </c>
      <c r="F175" s="71" t="s">
        <v>72</v>
      </c>
      <c r="G175" s="330">
        <v>1.5E-5</v>
      </c>
      <c r="H175" s="71" t="s">
        <v>72</v>
      </c>
      <c r="I175" s="334">
        <v>1E-4</v>
      </c>
      <c r="J175" s="71" t="s">
        <v>72</v>
      </c>
      <c r="K175" s="330">
        <v>1.0399999999999999E-4</v>
      </c>
    </row>
    <row r="176" spans="1:11" x14ac:dyDescent="0.25">
      <c r="A176" s="70" t="s">
        <v>288</v>
      </c>
      <c r="B176" s="70" t="s">
        <v>289</v>
      </c>
      <c r="C176" s="70" t="s">
        <v>60</v>
      </c>
      <c r="D176" s="71" t="s">
        <v>43</v>
      </c>
      <c r="E176" s="330">
        <v>3.16</v>
      </c>
      <c r="F176" s="71" t="s">
        <v>35</v>
      </c>
      <c r="G176" s="330">
        <v>2.76</v>
      </c>
      <c r="H176" s="71" t="s">
        <v>35</v>
      </c>
      <c r="I176" s="334">
        <v>1.19</v>
      </c>
      <c r="J176" s="71" t="s">
        <v>35</v>
      </c>
      <c r="K176" s="330">
        <v>0.372</v>
      </c>
    </row>
    <row r="177" spans="1:11" x14ac:dyDescent="0.25">
      <c r="A177" s="70" t="s">
        <v>290</v>
      </c>
      <c r="B177" s="70" t="s">
        <v>291</v>
      </c>
      <c r="C177" s="70" t="s">
        <v>74</v>
      </c>
      <c r="D177" s="71" t="s">
        <v>44</v>
      </c>
      <c r="E177" s="330">
        <v>1.65</v>
      </c>
      <c r="F177" s="71" t="s">
        <v>72</v>
      </c>
      <c r="G177" s="330">
        <v>1.5099999999999999E-5</v>
      </c>
      <c r="H177" s="71" t="s">
        <v>43</v>
      </c>
      <c r="I177" s="334">
        <v>0.94</v>
      </c>
      <c r="J177" s="71" t="s">
        <v>43</v>
      </c>
      <c r="K177" s="330">
        <v>0.218</v>
      </c>
    </row>
    <row r="178" spans="1:11" x14ac:dyDescent="0.25">
      <c r="A178" s="70" t="s">
        <v>292</v>
      </c>
      <c r="B178" s="70" t="s">
        <v>648</v>
      </c>
      <c r="C178" s="70" t="s">
        <v>70</v>
      </c>
      <c r="D178" s="71" t="s">
        <v>72</v>
      </c>
      <c r="E178" s="330">
        <v>8.5000000000000006E-5</v>
      </c>
      <c r="F178" s="71" t="s">
        <v>72</v>
      </c>
      <c r="G178" s="330">
        <v>1.52E-5</v>
      </c>
      <c r="H178" s="71" t="s">
        <v>72</v>
      </c>
      <c r="I178" s="334">
        <v>1.01E-4</v>
      </c>
      <c r="J178" s="71" t="s">
        <v>72</v>
      </c>
      <c r="K178" s="330">
        <v>1.03E-4</v>
      </c>
    </row>
    <row r="179" spans="1:11" x14ac:dyDescent="0.25">
      <c r="A179" s="70" t="s">
        <v>293</v>
      </c>
      <c r="B179" s="70" t="s">
        <v>649</v>
      </c>
      <c r="C179" s="70" t="s">
        <v>71</v>
      </c>
      <c r="D179" s="71" t="s">
        <v>47</v>
      </c>
      <c r="E179" s="330">
        <v>0.96000099999999999</v>
      </c>
      <c r="F179" s="71" t="s">
        <v>72</v>
      </c>
      <c r="G179" s="330">
        <v>1.5299999999999999E-5</v>
      </c>
      <c r="H179" s="71" t="s">
        <v>43</v>
      </c>
      <c r="I179" s="334">
        <v>0.59</v>
      </c>
      <c r="J179" s="71" t="s">
        <v>43</v>
      </c>
      <c r="K179" s="330">
        <v>0.14299999999999999</v>
      </c>
    </row>
    <row r="180" spans="1:11" x14ac:dyDescent="0.25">
      <c r="A180" s="70" t="s">
        <v>294</v>
      </c>
      <c r="B180" s="70" t="s">
        <v>295</v>
      </c>
      <c r="C180" s="70" t="s">
        <v>60</v>
      </c>
      <c r="D180" s="71" t="s">
        <v>44</v>
      </c>
      <c r="E180" s="330">
        <v>1.600001</v>
      </c>
      <c r="F180" s="71" t="s">
        <v>72</v>
      </c>
      <c r="G180" s="330">
        <v>1.5400000000000002E-5</v>
      </c>
      <c r="H180" s="71" t="s">
        <v>72</v>
      </c>
      <c r="I180" s="334">
        <v>1.02E-4</v>
      </c>
      <c r="J180" s="71" t="s">
        <v>35</v>
      </c>
      <c r="K180" s="330">
        <v>0.34699999999999998</v>
      </c>
    </row>
    <row r="181" spans="1:11" x14ac:dyDescent="0.25">
      <c r="A181" s="70" t="s">
        <v>296</v>
      </c>
      <c r="B181" s="70" t="s">
        <v>650</v>
      </c>
      <c r="C181" s="70" t="s">
        <v>76</v>
      </c>
      <c r="D181" s="71" t="s">
        <v>72</v>
      </c>
      <c r="E181" s="330">
        <v>8.6000000000000003E-5</v>
      </c>
      <c r="F181" s="71" t="s">
        <v>72</v>
      </c>
      <c r="G181" s="330">
        <v>1.5500000000000001E-5</v>
      </c>
      <c r="H181" s="71" t="s">
        <v>72</v>
      </c>
      <c r="I181" s="334">
        <v>1.03E-4</v>
      </c>
      <c r="J181" s="71" t="s">
        <v>72</v>
      </c>
      <c r="K181" s="330">
        <v>1.02E-4</v>
      </c>
    </row>
    <row r="182" spans="1:11" x14ac:dyDescent="0.25">
      <c r="A182" s="70" t="s">
        <v>297</v>
      </c>
      <c r="B182" s="70" t="s">
        <v>651</v>
      </c>
      <c r="C182" s="70" t="s">
        <v>67</v>
      </c>
      <c r="D182" s="71" t="s">
        <v>47</v>
      </c>
      <c r="E182" s="330">
        <v>1.08</v>
      </c>
      <c r="F182" s="71" t="s">
        <v>72</v>
      </c>
      <c r="G182" s="330">
        <v>1.56E-5</v>
      </c>
      <c r="H182" s="71" t="s">
        <v>72</v>
      </c>
      <c r="I182" s="334">
        <v>1.0399999999999999E-4</v>
      </c>
      <c r="J182" s="71" t="s">
        <v>43</v>
      </c>
      <c r="K182" s="330">
        <v>0.219001</v>
      </c>
    </row>
    <row r="183" spans="1:11" x14ac:dyDescent="0.25">
      <c r="A183" s="70" t="s">
        <v>298</v>
      </c>
      <c r="B183" s="70" t="s">
        <v>652</v>
      </c>
      <c r="C183" s="70" t="s">
        <v>76</v>
      </c>
      <c r="D183" s="71" t="s">
        <v>43</v>
      </c>
      <c r="E183" s="330">
        <v>2.62</v>
      </c>
      <c r="F183" s="71" t="s">
        <v>72</v>
      </c>
      <c r="G183" s="330">
        <v>1.5699999999999999E-5</v>
      </c>
      <c r="H183" s="71" t="s">
        <v>35</v>
      </c>
      <c r="I183" s="334">
        <v>1.480002</v>
      </c>
      <c r="J183" s="71" t="s">
        <v>36</v>
      </c>
      <c r="K183" s="330">
        <v>0.47199999999999998</v>
      </c>
    </row>
    <row r="184" spans="1:11" x14ac:dyDescent="0.25">
      <c r="A184" s="70" t="s">
        <v>299</v>
      </c>
      <c r="B184" s="70" t="s">
        <v>653</v>
      </c>
      <c r="C184" s="70" t="s">
        <v>67</v>
      </c>
      <c r="D184" s="71" t="s">
        <v>72</v>
      </c>
      <c r="E184" s="330">
        <v>8.7000000000000001E-5</v>
      </c>
      <c r="F184" s="71" t="s">
        <v>72</v>
      </c>
      <c r="G184" s="330">
        <v>1.5800000000000001E-5</v>
      </c>
      <c r="H184" s="71" t="s">
        <v>72</v>
      </c>
      <c r="I184" s="334">
        <v>1.05E-4</v>
      </c>
      <c r="J184" s="71" t="s">
        <v>72</v>
      </c>
      <c r="K184" s="330">
        <v>1.01E-4</v>
      </c>
    </row>
    <row r="185" spans="1:11" x14ac:dyDescent="0.25">
      <c r="A185" s="70" t="s">
        <v>300</v>
      </c>
      <c r="B185" s="70" t="s">
        <v>654</v>
      </c>
      <c r="C185" s="70" t="s">
        <v>76</v>
      </c>
      <c r="D185" s="71" t="s">
        <v>72</v>
      </c>
      <c r="E185" s="330">
        <v>8.7999999999999998E-5</v>
      </c>
      <c r="F185" s="71" t="s">
        <v>72</v>
      </c>
      <c r="G185" s="330">
        <v>1.59E-5</v>
      </c>
      <c r="H185" s="71" t="s">
        <v>72</v>
      </c>
      <c r="I185" s="334">
        <v>1.06E-4</v>
      </c>
      <c r="J185" s="71" t="s">
        <v>72</v>
      </c>
      <c r="K185" s="330">
        <v>1E-4</v>
      </c>
    </row>
    <row r="186" spans="1:11" x14ac:dyDescent="0.25">
      <c r="A186" s="70" t="s">
        <v>301</v>
      </c>
      <c r="B186" s="70" t="s">
        <v>655</v>
      </c>
      <c r="C186" s="70" t="s">
        <v>67</v>
      </c>
      <c r="D186" s="71" t="s">
        <v>72</v>
      </c>
      <c r="E186" s="330">
        <v>8.8999999999999995E-5</v>
      </c>
      <c r="F186" s="71" t="s">
        <v>72</v>
      </c>
      <c r="G186" s="330">
        <v>1.5999999999999999E-5</v>
      </c>
      <c r="H186" s="71" t="s">
        <v>72</v>
      </c>
      <c r="I186" s="334">
        <v>1.07E-4</v>
      </c>
      <c r="J186" s="71" t="s">
        <v>72</v>
      </c>
      <c r="K186" s="330">
        <v>9.8999999999999994E-5</v>
      </c>
    </row>
    <row r="187" spans="1:11" x14ac:dyDescent="0.25">
      <c r="A187" s="70" t="s">
        <v>302</v>
      </c>
      <c r="B187" s="70" t="s">
        <v>656</v>
      </c>
      <c r="C187" s="70" t="s">
        <v>75</v>
      </c>
      <c r="D187" s="71" t="s">
        <v>72</v>
      </c>
      <c r="E187" s="330">
        <v>9.0000000000000006E-5</v>
      </c>
      <c r="F187" s="71" t="s">
        <v>72</v>
      </c>
      <c r="G187" s="330">
        <v>1.6099999999999998E-5</v>
      </c>
      <c r="H187" s="71" t="s">
        <v>72</v>
      </c>
      <c r="I187" s="334">
        <v>1.08E-4</v>
      </c>
      <c r="J187" s="71" t="s">
        <v>72</v>
      </c>
      <c r="K187" s="330">
        <v>9.7999999999999997E-5</v>
      </c>
    </row>
    <row r="188" spans="1:11" x14ac:dyDescent="0.25">
      <c r="A188" s="70" t="s">
        <v>303</v>
      </c>
      <c r="B188" s="70" t="s">
        <v>304</v>
      </c>
      <c r="C188" s="70" t="s">
        <v>74</v>
      </c>
      <c r="D188" s="71" t="s">
        <v>35</v>
      </c>
      <c r="E188" s="330">
        <v>4.6399999999999997</v>
      </c>
      <c r="F188" s="71" t="s">
        <v>35</v>
      </c>
      <c r="G188" s="330">
        <v>3.44</v>
      </c>
      <c r="H188" s="71" t="s">
        <v>35</v>
      </c>
      <c r="I188" s="334">
        <v>1.06</v>
      </c>
      <c r="J188" s="71" t="s">
        <v>72</v>
      </c>
      <c r="K188" s="330">
        <v>9.7E-5</v>
      </c>
    </row>
    <row r="189" spans="1:11" x14ac:dyDescent="0.25">
      <c r="A189" s="70" t="s">
        <v>305</v>
      </c>
      <c r="B189" s="70" t="s">
        <v>657</v>
      </c>
      <c r="C189" s="70" t="s">
        <v>70</v>
      </c>
      <c r="D189" s="71" t="s">
        <v>47</v>
      </c>
      <c r="E189" s="330">
        <v>1.140002</v>
      </c>
      <c r="F189" s="71" t="s">
        <v>72</v>
      </c>
      <c r="G189" s="330">
        <v>1.6200000000000001E-5</v>
      </c>
      <c r="H189" s="71" t="s">
        <v>43</v>
      </c>
      <c r="I189" s="334">
        <v>0.61000100000000002</v>
      </c>
      <c r="J189" s="71" t="s">
        <v>43</v>
      </c>
      <c r="K189" s="330">
        <v>0.217</v>
      </c>
    </row>
    <row r="190" spans="1:11" x14ac:dyDescent="0.25">
      <c r="A190" s="70" t="s">
        <v>306</v>
      </c>
      <c r="B190" s="70" t="s">
        <v>658</v>
      </c>
      <c r="C190" s="70" t="s">
        <v>67</v>
      </c>
      <c r="D190" s="71" t="s">
        <v>72</v>
      </c>
      <c r="E190" s="330">
        <v>9.1000000000000003E-5</v>
      </c>
      <c r="F190" s="71" t="s">
        <v>72</v>
      </c>
      <c r="G190" s="330">
        <v>1.63E-5</v>
      </c>
      <c r="H190" s="71" t="s">
        <v>72</v>
      </c>
      <c r="I190" s="334">
        <v>1.0900000000000001E-4</v>
      </c>
      <c r="J190" s="71" t="s">
        <v>72</v>
      </c>
      <c r="K190" s="330">
        <v>9.6000000000000002E-5</v>
      </c>
    </row>
    <row r="191" spans="1:11" x14ac:dyDescent="0.25">
      <c r="A191" s="70" t="s">
        <v>307</v>
      </c>
      <c r="B191" s="70" t="s">
        <v>308</v>
      </c>
      <c r="C191" s="70" t="s">
        <v>74</v>
      </c>
      <c r="D191" s="71" t="s">
        <v>44</v>
      </c>
      <c r="E191" s="330">
        <v>2.0400010000000002</v>
      </c>
      <c r="F191" s="71" t="s">
        <v>35</v>
      </c>
      <c r="G191" s="330">
        <v>1.6</v>
      </c>
      <c r="H191" s="71" t="s">
        <v>43</v>
      </c>
      <c r="I191" s="334">
        <v>1.080001</v>
      </c>
      <c r="J191" s="71" t="s">
        <v>35</v>
      </c>
      <c r="K191" s="330">
        <v>0.28199999999999997</v>
      </c>
    </row>
    <row r="192" spans="1:11" x14ac:dyDescent="0.25">
      <c r="A192" s="70" t="s">
        <v>309</v>
      </c>
      <c r="B192" s="70" t="s">
        <v>659</v>
      </c>
      <c r="C192" s="70" t="s">
        <v>75</v>
      </c>
      <c r="D192" s="71" t="s">
        <v>72</v>
      </c>
      <c r="E192" s="330">
        <v>9.2E-5</v>
      </c>
      <c r="F192" s="71" t="s">
        <v>72</v>
      </c>
      <c r="G192" s="330">
        <v>1.6399999999999999E-5</v>
      </c>
      <c r="H192" s="71" t="s">
        <v>72</v>
      </c>
      <c r="I192" s="334">
        <v>1.1E-4</v>
      </c>
      <c r="J192" s="71" t="s">
        <v>72</v>
      </c>
      <c r="K192" s="330">
        <v>9.5000000000000005E-5</v>
      </c>
    </row>
    <row r="193" spans="1:11" x14ac:dyDescent="0.25">
      <c r="A193" s="70" t="s">
        <v>310</v>
      </c>
      <c r="B193" s="70" t="s">
        <v>311</v>
      </c>
      <c r="C193" s="70" t="s">
        <v>60</v>
      </c>
      <c r="D193" s="71" t="s">
        <v>44</v>
      </c>
      <c r="E193" s="330">
        <v>1.8000020000000001</v>
      </c>
      <c r="F193" s="71" t="s">
        <v>72</v>
      </c>
      <c r="G193" s="330">
        <v>1.6500000000000001E-5</v>
      </c>
      <c r="H193" s="71" t="s">
        <v>72</v>
      </c>
      <c r="I193" s="334">
        <v>1.11E-4</v>
      </c>
      <c r="J193" s="71" t="s">
        <v>72</v>
      </c>
      <c r="K193" s="330">
        <v>9.3999999999999994E-5</v>
      </c>
    </row>
    <row r="194" spans="1:11" x14ac:dyDescent="0.25">
      <c r="A194" s="70" t="s">
        <v>312</v>
      </c>
      <c r="B194" s="70" t="s">
        <v>313</v>
      </c>
      <c r="C194" s="70" t="s">
        <v>60</v>
      </c>
      <c r="D194" s="71" t="s">
        <v>35</v>
      </c>
      <c r="E194" s="330">
        <v>4.5199999999999996</v>
      </c>
      <c r="F194" s="71" t="s">
        <v>36</v>
      </c>
      <c r="G194" s="330">
        <v>6.8</v>
      </c>
      <c r="H194" s="71" t="s">
        <v>37</v>
      </c>
      <c r="I194" s="334">
        <v>1.66</v>
      </c>
      <c r="J194" s="71" t="s">
        <v>37</v>
      </c>
      <c r="K194" s="330">
        <v>0.59299999999999997</v>
      </c>
    </row>
    <row r="195" spans="1:11" x14ac:dyDescent="0.25">
      <c r="A195" s="70" t="s">
        <v>314</v>
      </c>
      <c r="B195" s="70" t="s">
        <v>660</v>
      </c>
      <c r="C195" s="70" t="s">
        <v>75</v>
      </c>
      <c r="D195" s="71" t="s">
        <v>43</v>
      </c>
      <c r="E195" s="330">
        <v>2.38</v>
      </c>
      <c r="F195" s="71" t="s">
        <v>72</v>
      </c>
      <c r="G195" s="330">
        <v>1.66E-5</v>
      </c>
      <c r="H195" s="71" t="s">
        <v>35</v>
      </c>
      <c r="I195" s="334">
        <v>1.43</v>
      </c>
      <c r="J195" s="71" t="s">
        <v>35</v>
      </c>
      <c r="K195" s="330">
        <v>0.374</v>
      </c>
    </row>
    <row r="196" spans="1:11" x14ac:dyDescent="0.25">
      <c r="A196" s="70" t="s">
        <v>315</v>
      </c>
      <c r="B196" s="70" t="s">
        <v>661</v>
      </c>
      <c r="C196" s="70" t="s">
        <v>70</v>
      </c>
      <c r="D196" s="71" t="s">
        <v>72</v>
      </c>
      <c r="E196" s="330">
        <v>9.2999999999999997E-5</v>
      </c>
      <c r="F196" s="71" t="s">
        <v>72</v>
      </c>
      <c r="G196" s="330">
        <v>1.6699999999999999E-5</v>
      </c>
      <c r="H196" s="71" t="s">
        <v>72</v>
      </c>
      <c r="I196" s="334">
        <v>1.12E-4</v>
      </c>
      <c r="J196" s="71" t="s">
        <v>72</v>
      </c>
      <c r="K196" s="330">
        <v>9.2999999999999997E-5</v>
      </c>
    </row>
    <row r="197" spans="1:11" x14ac:dyDescent="0.25">
      <c r="A197" s="70" t="s">
        <v>316</v>
      </c>
      <c r="B197" s="70" t="s">
        <v>662</v>
      </c>
      <c r="C197" s="70" t="s">
        <v>67</v>
      </c>
      <c r="D197" s="71" t="s">
        <v>43</v>
      </c>
      <c r="E197" s="330">
        <v>2.3199999999999998</v>
      </c>
      <c r="F197" s="71" t="s">
        <v>72</v>
      </c>
      <c r="G197" s="330">
        <v>1.6799999999999998E-5</v>
      </c>
      <c r="H197" s="71" t="s">
        <v>35</v>
      </c>
      <c r="I197" s="334">
        <v>1.3</v>
      </c>
      <c r="J197" s="71" t="s">
        <v>72</v>
      </c>
      <c r="K197" s="330">
        <v>9.2E-5</v>
      </c>
    </row>
    <row r="198" spans="1:11" x14ac:dyDescent="0.25">
      <c r="A198" s="70" t="s">
        <v>317</v>
      </c>
      <c r="B198" s="70" t="s">
        <v>663</v>
      </c>
      <c r="C198" s="70" t="s">
        <v>70</v>
      </c>
      <c r="D198" s="71" t="s">
        <v>44</v>
      </c>
      <c r="E198" s="330">
        <v>1.52</v>
      </c>
      <c r="F198" s="71" t="s">
        <v>72</v>
      </c>
      <c r="G198" s="330">
        <v>1.6900000000000001E-5</v>
      </c>
      <c r="H198" s="71" t="s">
        <v>72</v>
      </c>
      <c r="I198" s="334">
        <v>1.13E-4</v>
      </c>
      <c r="J198" s="71" t="s">
        <v>72</v>
      </c>
      <c r="K198" s="330">
        <v>9.1000000000000003E-5</v>
      </c>
    </row>
    <row r="199" spans="1:11" x14ac:dyDescent="0.25">
      <c r="A199" s="70" t="s">
        <v>318</v>
      </c>
      <c r="B199" s="70" t="s">
        <v>319</v>
      </c>
      <c r="C199" s="70" t="s">
        <v>60</v>
      </c>
      <c r="D199" s="71" t="s">
        <v>47</v>
      </c>
      <c r="E199" s="330">
        <v>1.110004</v>
      </c>
      <c r="F199" s="71" t="s">
        <v>72</v>
      </c>
      <c r="G199" s="330">
        <v>1.7E-5</v>
      </c>
      <c r="H199" s="71" t="s">
        <v>43</v>
      </c>
      <c r="I199" s="334">
        <v>0.61000200000000004</v>
      </c>
      <c r="J199" s="71" t="s">
        <v>43</v>
      </c>
      <c r="K199" s="330">
        <v>0.21100099999999999</v>
      </c>
    </row>
    <row r="200" spans="1:11" x14ac:dyDescent="0.25">
      <c r="A200" s="70" t="s">
        <v>320</v>
      </c>
      <c r="B200" s="70" t="s">
        <v>664</v>
      </c>
      <c r="C200" s="70" t="s">
        <v>67</v>
      </c>
      <c r="D200" s="71" t="s">
        <v>72</v>
      </c>
      <c r="E200" s="330">
        <v>9.3999999999999994E-5</v>
      </c>
      <c r="F200" s="71" t="s">
        <v>72</v>
      </c>
      <c r="G200" s="330">
        <v>1.7099999999999999E-5</v>
      </c>
      <c r="H200" s="71" t="s">
        <v>72</v>
      </c>
      <c r="I200" s="334">
        <v>1.1400000000000001E-4</v>
      </c>
      <c r="J200" s="71" t="s">
        <v>72</v>
      </c>
      <c r="K200" s="330">
        <v>9.0000000000000006E-5</v>
      </c>
    </row>
    <row r="201" spans="1:11" x14ac:dyDescent="0.25">
      <c r="A201" s="70" t="s">
        <v>321</v>
      </c>
      <c r="B201" s="70" t="s">
        <v>665</v>
      </c>
      <c r="C201" s="70" t="s">
        <v>67</v>
      </c>
      <c r="D201" s="71" t="s">
        <v>44</v>
      </c>
      <c r="E201" s="330">
        <v>1.2000200000000001</v>
      </c>
      <c r="F201" s="71" t="s">
        <v>72</v>
      </c>
      <c r="G201" s="330">
        <v>1.7200000000000001E-5</v>
      </c>
      <c r="H201" s="71" t="s">
        <v>43</v>
      </c>
      <c r="I201" s="334">
        <v>0.85000399999999998</v>
      </c>
      <c r="J201" s="71" t="s">
        <v>72</v>
      </c>
      <c r="K201" s="330">
        <v>8.8999999999999995E-5</v>
      </c>
    </row>
    <row r="202" spans="1:11" x14ac:dyDescent="0.25">
      <c r="A202" s="70" t="s">
        <v>322</v>
      </c>
      <c r="B202" s="70" t="s">
        <v>666</v>
      </c>
      <c r="C202" s="70" t="s">
        <v>75</v>
      </c>
      <c r="D202" s="71" t="s">
        <v>72</v>
      </c>
      <c r="E202" s="330">
        <v>9.5000000000000005E-5</v>
      </c>
      <c r="F202" s="71" t="s">
        <v>72</v>
      </c>
      <c r="G202" s="330">
        <v>1.73E-5</v>
      </c>
      <c r="H202" s="71" t="s">
        <v>72</v>
      </c>
      <c r="I202" s="334">
        <v>1.15E-4</v>
      </c>
      <c r="J202" s="71" t="s">
        <v>72</v>
      </c>
      <c r="K202" s="330">
        <v>8.7999999999999998E-5</v>
      </c>
    </row>
    <row r="203" spans="1:11" x14ac:dyDescent="0.25">
      <c r="A203" s="70" t="s">
        <v>323</v>
      </c>
      <c r="B203" s="70" t="s">
        <v>667</v>
      </c>
      <c r="C203" s="70" t="s">
        <v>67</v>
      </c>
      <c r="D203" s="71" t="s">
        <v>47</v>
      </c>
      <c r="E203" s="330">
        <v>1.040001</v>
      </c>
      <c r="F203" s="71" t="s">
        <v>72</v>
      </c>
      <c r="G203" s="330">
        <v>1.7399999999999999E-5</v>
      </c>
      <c r="H203" s="71" t="s">
        <v>72</v>
      </c>
      <c r="I203" s="334">
        <v>1.16E-4</v>
      </c>
      <c r="J203" s="71" t="s">
        <v>43</v>
      </c>
      <c r="K203" s="330">
        <v>0.23400000000000001</v>
      </c>
    </row>
    <row r="204" spans="1:11" x14ac:dyDescent="0.25">
      <c r="A204" s="70" t="s">
        <v>324</v>
      </c>
      <c r="B204" s="70" t="s">
        <v>668</v>
      </c>
      <c r="C204" s="70" t="s">
        <v>76</v>
      </c>
      <c r="D204" s="71" t="s">
        <v>44</v>
      </c>
      <c r="E204" s="330">
        <v>1.82</v>
      </c>
      <c r="F204" s="71" t="s">
        <v>35</v>
      </c>
      <c r="G204" s="330">
        <v>1.6800010000000001</v>
      </c>
      <c r="H204" s="71" t="s">
        <v>43</v>
      </c>
      <c r="I204" s="334">
        <v>0.85000500000000001</v>
      </c>
      <c r="J204" s="71" t="s">
        <v>72</v>
      </c>
      <c r="K204" s="330">
        <v>8.7000000000000001E-5</v>
      </c>
    </row>
    <row r="205" spans="1:11" x14ac:dyDescent="0.25">
      <c r="A205" s="70" t="s">
        <v>325</v>
      </c>
      <c r="B205" s="70" t="s">
        <v>669</v>
      </c>
      <c r="C205" s="70" t="s">
        <v>75</v>
      </c>
      <c r="D205" s="71" t="s">
        <v>72</v>
      </c>
      <c r="E205" s="330">
        <v>9.6000000000000002E-5</v>
      </c>
      <c r="F205" s="71" t="s">
        <v>72</v>
      </c>
      <c r="G205" s="330">
        <v>1.7499999999999998E-5</v>
      </c>
      <c r="H205" s="71" t="s">
        <v>72</v>
      </c>
      <c r="I205" s="334">
        <v>1.17E-4</v>
      </c>
      <c r="J205" s="71" t="s">
        <v>72</v>
      </c>
      <c r="K205" s="330">
        <v>8.5000000000000006E-5</v>
      </c>
    </row>
    <row r="206" spans="1:11" x14ac:dyDescent="0.25">
      <c r="A206" s="70" t="s">
        <v>326</v>
      </c>
      <c r="B206" s="70" t="s">
        <v>670</v>
      </c>
      <c r="C206" s="70" t="s">
        <v>67</v>
      </c>
      <c r="D206" s="71" t="s">
        <v>47</v>
      </c>
      <c r="E206" s="330">
        <v>1</v>
      </c>
      <c r="F206" s="71" t="s">
        <v>72</v>
      </c>
      <c r="G206" s="330">
        <v>1.7600000000000001E-5</v>
      </c>
      <c r="H206" s="71" t="s">
        <v>43</v>
      </c>
      <c r="I206" s="334">
        <v>0.62000100000000002</v>
      </c>
      <c r="J206" s="71" t="s">
        <v>43</v>
      </c>
      <c r="K206" s="330">
        <v>0.244001</v>
      </c>
    </row>
    <row r="207" spans="1:11" x14ac:dyDescent="0.25">
      <c r="A207" s="70" t="s">
        <v>329</v>
      </c>
      <c r="B207" s="70" t="s">
        <v>671</v>
      </c>
      <c r="C207" s="70" t="s">
        <v>75</v>
      </c>
      <c r="D207" s="71" t="s">
        <v>72</v>
      </c>
      <c r="E207" s="330">
        <v>9.7E-5</v>
      </c>
      <c r="F207" s="71" t="s">
        <v>72</v>
      </c>
      <c r="G207" s="330">
        <v>1.77E-5</v>
      </c>
      <c r="H207" s="71" t="s">
        <v>72</v>
      </c>
      <c r="I207" s="334">
        <v>1.18E-4</v>
      </c>
      <c r="J207" s="71" t="s">
        <v>72</v>
      </c>
      <c r="K207" s="330">
        <v>8.6000000000000003E-5</v>
      </c>
    </row>
    <row r="208" spans="1:11" x14ac:dyDescent="0.25">
      <c r="A208" s="70" t="s">
        <v>327</v>
      </c>
      <c r="B208" s="70" t="s">
        <v>328</v>
      </c>
      <c r="C208" s="70" t="s">
        <v>60</v>
      </c>
      <c r="D208" s="71" t="s">
        <v>44</v>
      </c>
      <c r="E208" s="330">
        <v>1.67</v>
      </c>
      <c r="F208" s="71" t="s">
        <v>35</v>
      </c>
      <c r="G208" s="330">
        <v>2.11</v>
      </c>
      <c r="H208" s="71" t="s">
        <v>35</v>
      </c>
      <c r="I208" s="334">
        <v>1.210002</v>
      </c>
      <c r="J208" s="71" t="s">
        <v>35</v>
      </c>
      <c r="K208" s="330">
        <v>0.23300000000000001</v>
      </c>
    </row>
    <row r="209" spans="1:11" x14ac:dyDescent="0.25">
      <c r="A209" s="70" t="s">
        <v>330</v>
      </c>
      <c r="B209" s="70" t="s">
        <v>331</v>
      </c>
      <c r="C209" s="70" t="s">
        <v>60</v>
      </c>
      <c r="D209" s="71" t="s">
        <v>72</v>
      </c>
      <c r="E209" s="330">
        <v>9.7999999999999997E-5</v>
      </c>
      <c r="F209" s="71" t="s">
        <v>72</v>
      </c>
      <c r="G209" s="330">
        <v>1.7799999999999999E-5</v>
      </c>
      <c r="H209" s="71" t="s">
        <v>72</v>
      </c>
      <c r="I209" s="334">
        <v>1.1900000000000001E-4</v>
      </c>
      <c r="J209" s="71" t="s">
        <v>72</v>
      </c>
      <c r="K209" s="330">
        <v>8.3999999999999995E-5</v>
      </c>
    </row>
    <row r="210" spans="1:11" x14ac:dyDescent="0.25">
      <c r="A210" s="70" t="s">
        <v>332</v>
      </c>
      <c r="B210" s="70" t="s">
        <v>672</v>
      </c>
      <c r="C210" s="70" t="s">
        <v>67</v>
      </c>
      <c r="D210" s="71" t="s">
        <v>72</v>
      </c>
      <c r="E210" s="330">
        <v>9.8999999999999994E-5</v>
      </c>
      <c r="F210" s="71" t="s">
        <v>72</v>
      </c>
      <c r="G210" s="330">
        <v>1.7900000000000001E-5</v>
      </c>
      <c r="H210" s="71" t="s">
        <v>72</v>
      </c>
      <c r="I210" s="334">
        <v>1.2E-4</v>
      </c>
      <c r="J210" s="71" t="s">
        <v>72</v>
      </c>
      <c r="K210" s="330">
        <v>8.2999999999999998E-5</v>
      </c>
    </row>
    <row r="211" spans="1:11" x14ac:dyDescent="0.25">
      <c r="A211" s="70" t="s">
        <v>333</v>
      </c>
      <c r="B211" s="70" t="s">
        <v>334</v>
      </c>
      <c r="C211" s="70" t="s">
        <v>74</v>
      </c>
      <c r="D211" s="71" t="s">
        <v>43</v>
      </c>
      <c r="E211" s="330">
        <v>2.81</v>
      </c>
      <c r="F211" s="71" t="s">
        <v>35</v>
      </c>
      <c r="G211" s="330">
        <v>2.73</v>
      </c>
      <c r="H211" s="71" t="s">
        <v>72</v>
      </c>
      <c r="I211" s="334">
        <v>1.21E-4</v>
      </c>
      <c r="J211" s="71" t="s">
        <v>72</v>
      </c>
      <c r="K211" s="330">
        <v>8.2000000000000001E-5</v>
      </c>
    </row>
    <row r="212" spans="1:11" x14ac:dyDescent="0.25">
      <c r="A212" s="70" t="s">
        <v>335</v>
      </c>
      <c r="B212" s="70" t="s">
        <v>673</v>
      </c>
      <c r="C212" s="70" t="s">
        <v>75</v>
      </c>
      <c r="D212" s="71" t="s">
        <v>72</v>
      </c>
      <c r="E212" s="330">
        <v>1E-4</v>
      </c>
      <c r="F212" s="71" t="s">
        <v>72</v>
      </c>
      <c r="G212" s="330">
        <v>1.8E-5</v>
      </c>
      <c r="H212" s="71" t="s">
        <v>72</v>
      </c>
      <c r="I212" s="334">
        <v>1.22E-4</v>
      </c>
      <c r="J212" s="71" t="s">
        <v>72</v>
      </c>
      <c r="K212" s="330">
        <v>8.1000000000000004E-5</v>
      </c>
    </row>
    <row r="213" spans="1:11" x14ac:dyDescent="0.25">
      <c r="A213" s="70" t="s">
        <v>336</v>
      </c>
      <c r="B213" s="70" t="s">
        <v>337</v>
      </c>
      <c r="C213" s="70" t="s">
        <v>74</v>
      </c>
      <c r="D213" s="71" t="s">
        <v>44</v>
      </c>
      <c r="E213" s="330">
        <v>2.2200000000000002</v>
      </c>
      <c r="F213" s="71" t="s">
        <v>35</v>
      </c>
      <c r="G213" s="330">
        <v>1.99</v>
      </c>
      <c r="H213" s="71" t="s">
        <v>35</v>
      </c>
      <c r="I213" s="334">
        <v>1.2500009999999999</v>
      </c>
      <c r="J213" s="71" t="s">
        <v>72</v>
      </c>
      <c r="K213" s="330">
        <v>8.0000000000000007E-5</v>
      </c>
    </row>
    <row r="214" spans="1:11" x14ac:dyDescent="0.25">
      <c r="A214" s="70" t="s">
        <v>338</v>
      </c>
      <c r="B214" s="70" t="s">
        <v>674</v>
      </c>
      <c r="C214" s="70" t="s">
        <v>76</v>
      </c>
      <c r="D214" s="71" t="s">
        <v>35</v>
      </c>
      <c r="E214" s="330">
        <v>2.9</v>
      </c>
      <c r="F214" s="71" t="s">
        <v>35</v>
      </c>
      <c r="G214" s="330">
        <v>2.83</v>
      </c>
      <c r="H214" s="71" t="s">
        <v>35</v>
      </c>
      <c r="I214" s="334">
        <v>1.3400019999999999</v>
      </c>
      <c r="J214" s="71" t="s">
        <v>35</v>
      </c>
      <c r="K214" s="330">
        <v>0.33900000000000002</v>
      </c>
    </row>
    <row r="215" spans="1:11" x14ac:dyDescent="0.25">
      <c r="A215" s="70" t="s">
        <v>339</v>
      </c>
      <c r="B215" s="70" t="s">
        <v>675</v>
      </c>
      <c r="C215" s="70" t="s">
        <v>75</v>
      </c>
      <c r="D215" s="71" t="s">
        <v>47</v>
      </c>
      <c r="E215" s="330">
        <v>1.0000009999999999</v>
      </c>
      <c r="F215" s="71" t="s">
        <v>72</v>
      </c>
      <c r="G215" s="330">
        <v>1.8099999999999999E-5</v>
      </c>
      <c r="H215" s="71" t="s">
        <v>43</v>
      </c>
      <c r="I215" s="334">
        <v>0.57000200000000001</v>
      </c>
      <c r="J215" s="71" t="s">
        <v>43</v>
      </c>
      <c r="K215" s="330">
        <v>0.184</v>
      </c>
    </row>
    <row r="216" spans="1:11" x14ac:dyDescent="0.25">
      <c r="A216" s="70" t="s">
        <v>340</v>
      </c>
      <c r="B216" s="70" t="s">
        <v>341</v>
      </c>
      <c r="C216" s="70" t="s">
        <v>74</v>
      </c>
      <c r="D216" s="71" t="s">
        <v>47</v>
      </c>
      <c r="E216" s="330">
        <v>1.050001</v>
      </c>
      <c r="F216" s="71" t="s">
        <v>72</v>
      </c>
      <c r="G216" s="330">
        <v>1.8199999999999999E-5</v>
      </c>
      <c r="H216" s="71" t="s">
        <v>43</v>
      </c>
      <c r="I216" s="334">
        <v>0.86000200000000004</v>
      </c>
      <c r="J216" s="71" t="s">
        <v>72</v>
      </c>
      <c r="K216" s="330">
        <v>7.8999999999999996E-5</v>
      </c>
    </row>
    <row r="217" spans="1:11" x14ac:dyDescent="0.25">
      <c r="A217" s="70" t="s">
        <v>342</v>
      </c>
      <c r="B217" s="70" t="s">
        <v>676</v>
      </c>
      <c r="C217" s="70" t="s">
        <v>75</v>
      </c>
      <c r="D217" s="71" t="s">
        <v>72</v>
      </c>
      <c r="E217" s="330">
        <v>1.01E-4</v>
      </c>
      <c r="F217" s="71" t="s">
        <v>72</v>
      </c>
      <c r="G217" s="330">
        <v>1.8300000000000001E-5</v>
      </c>
      <c r="H217" s="71" t="s">
        <v>72</v>
      </c>
      <c r="I217" s="334">
        <v>1.2300000000000001E-4</v>
      </c>
      <c r="J217" s="71" t="s">
        <v>72</v>
      </c>
      <c r="K217" s="330">
        <v>7.7999999999999999E-5</v>
      </c>
    </row>
    <row r="218" spans="1:11" x14ac:dyDescent="0.25">
      <c r="A218" s="70" t="s">
        <v>343</v>
      </c>
      <c r="B218" s="70" t="s">
        <v>677</v>
      </c>
      <c r="C218" s="70" t="s">
        <v>76</v>
      </c>
      <c r="D218" s="71" t="s">
        <v>72</v>
      </c>
      <c r="E218" s="330">
        <v>1.02E-4</v>
      </c>
      <c r="F218" s="71" t="s">
        <v>72</v>
      </c>
      <c r="G218" s="330">
        <v>1.84E-5</v>
      </c>
      <c r="H218" s="71" t="s">
        <v>35</v>
      </c>
      <c r="I218" s="334">
        <v>1.100004</v>
      </c>
      <c r="J218" s="71" t="s">
        <v>35</v>
      </c>
      <c r="K218" s="330">
        <v>0.32600000000000001</v>
      </c>
    </row>
    <row r="219" spans="1:11" x14ac:dyDescent="0.25">
      <c r="A219" s="70" t="s">
        <v>344</v>
      </c>
      <c r="B219" s="70" t="s">
        <v>678</v>
      </c>
      <c r="C219" s="70" t="s">
        <v>75</v>
      </c>
      <c r="D219" s="71" t="s">
        <v>72</v>
      </c>
      <c r="E219" s="330">
        <v>1.03E-4</v>
      </c>
      <c r="F219" s="71" t="s">
        <v>72</v>
      </c>
      <c r="G219" s="330">
        <v>1.8499999999999999E-5</v>
      </c>
      <c r="H219" s="71" t="s">
        <v>72</v>
      </c>
      <c r="I219" s="334">
        <v>1.2400000000000001E-4</v>
      </c>
      <c r="J219" s="71" t="s">
        <v>72</v>
      </c>
      <c r="K219" s="330">
        <v>7.7000000000000001E-5</v>
      </c>
    </row>
    <row r="220" spans="1:11" x14ac:dyDescent="0.25">
      <c r="A220" s="70" t="s">
        <v>345</v>
      </c>
      <c r="B220" s="70" t="s">
        <v>679</v>
      </c>
      <c r="C220" s="70" t="s">
        <v>62</v>
      </c>
      <c r="D220" s="71" t="s">
        <v>47</v>
      </c>
      <c r="E220" s="330">
        <v>0.8</v>
      </c>
      <c r="F220" s="71" t="s">
        <v>72</v>
      </c>
      <c r="G220" s="330">
        <v>1.8600000000000001E-5</v>
      </c>
      <c r="H220" s="71" t="s">
        <v>72</v>
      </c>
      <c r="I220" s="334">
        <v>1.25E-4</v>
      </c>
      <c r="J220" s="71" t="s">
        <v>72</v>
      </c>
      <c r="K220" s="330">
        <v>7.6000000000000004E-5</v>
      </c>
    </row>
    <row r="221" spans="1:11" x14ac:dyDescent="0.25">
      <c r="A221" s="70" t="s">
        <v>346</v>
      </c>
      <c r="B221" s="70" t="s">
        <v>680</v>
      </c>
      <c r="C221" s="70" t="s">
        <v>76</v>
      </c>
      <c r="D221" s="71" t="s">
        <v>72</v>
      </c>
      <c r="E221" s="330">
        <v>1.0399999999999999E-4</v>
      </c>
      <c r="F221" s="71" t="s">
        <v>72</v>
      </c>
      <c r="G221" s="330">
        <v>1.8700000000000001E-5</v>
      </c>
      <c r="H221" s="71" t="s">
        <v>72</v>
      </c>
      <c r="I221" s="334">
        <v>1.26E-4</v>
      </c>
      <c r="J221" s="71" t="s">
        <v>72</v>
      </c>
      <c r="K221" s="330">
        <v>7.4999999999999993E-5</v>
      </c>
    </row>
    <row r="222" spans="1:11" x14ac:dyDescent="0.25">
      <c r="A222" s="70" t="s">
        <v>347</v>
      </c>
      <c r="B222" s="70" t="s">
        <v>681</v>
      </c>
      <c r="C222" s="70" t="s">
        <v>75</v>
      </c>
      <c r="D222" s="71" t="s">
        <v>72</v>
      </c>
      <c r="E222" s="330">
        <v>1.05E-4</v>
      </c>
      <c r="F222" s="71" t="s">
        <v>72</v>
      </c>
      <c r="G222" s="330">
        <v>1.88E-5</v>
      </c>
      <c r="H222" s="71" t="s">
        <v>72</v>
      </c>
      <c r="I222" s="334">
        <v>1.27E-4</v>
      </c>
      <c r="J222" s="71" t="s">
        <v>72</v>
      </c>
      <c r="K222" s="330">
        <v>7.3999999999999996E-5</v>
      </c>
    </row>
    <row r="223" spans="1:11" x14ac:dyDescent="0.25">
      <c r="A223" s="70" t="s">
        <v>348</v>
      </c>
      <c r="B223" s="70" t="s">
        <v>682</v>
      </c>
      <c r="C223" s="70" t="s">
        <v>75</v>
      </c>
      <c r="D223" s="71" t="s">
        <v>72</v>
      </c>
      <c r="E223" s="330">
        <v>1.06E-4</v>
      </c>
      <c r="F223" s="71" t="s">
        <v>72</v>
      </c>
      <c r="G223" s="330">
        <v>1.8899999999999999E-5</v>
      </c>
      <c r="H223" s="71" t="s">
        <v>43</v>
      </c>
      <c r="I223" s="334">
        <v>0.4</v>
      </c>
      <c r="J223" s="71" t="s">
        <v>72</v>
      </c>
      <c r="K223" s="330">
        <v>7.2999999999999999E-5</v>
      </c>
    </row>
    <row r="224" spans="1:11" x14ac:dyDescent="0.25">
      <c r="A224" s="70" t="s">
        <v>349</v>
      </c>
      <c r="B224" s="70" t="s">
        <v>683</v>
      </c>
      <c r="C224" s="70" t="s">
        <v>76</v>
      </c>
      <c r="D224" s="71" t="s">
        <v>35</v>
      </c>
      <c r="E224" s="330">
        <v>4.0999999999999996</v>
      </c>
      <c r="F224" s="71" t="s">
        <v>35</v>
      </c>
      <c r="G224" s="330">
        <v>2.57</v>
      </c>
      <c r="H224" s="71" t="s">
        <v>36</v>
      </c>
      <c r="I224" s="334">
        <v>2.08</v>
      </c>
      <c r="J224" s="71" t="s">
        <v>36</v>
      </c>
      <c r="K224" s="330">
        <v>0.42399999999999999</v>
      </c>
    </row>
    <row r="225" spans="1:11" x14ac:dyDescent="0.25">
      <c r="A225" s="70" t="s">
        <v>350</v>
      </c>
      <c r="B225" s="70" t="s">
        <v>684</v>
      </c>
      <c r="C225" s="70" t="s">
        <v>70</v>
      </c>
      <c r="D225" s="71" t="s">
        <v>72</v>
      </c>
      <c r="E225" s="330">
        <v>1.07E-4</v>
      </c>
      <c r="F225" s="71" t="s">
        <v>72</v>
      </c>
      <c r="G225" s="330">
        <v>1.9000000000000001E-5</v>
      </c>
      <c r="H225" s="71" t="s">
        <v>72</v>
      </c>
      <c r="I225" s="334">
        <v>1.2799999999999999E-4</v>
      </c>
      <c r="J225" s="71" t="s">
        <v>72</v>
      </c>
      <c r="K225" s="330">
        <v>7.2000000000000002E-5</v>
      </c>
    </row>
    <row r="226" spans="1:11" x14ac:dyDescent="0.25">
      <c r="A226" s="70" t="s">
        <v>351</v>
      </c>
      <c r="B226" s="70" t="s">
        <v>685</v>
      </c>
      <c r="C226" s="70" t="s">
        <v>62</v>
      </c>
      <c r="D226" s="71" t="s">
        <v>44</v>
      </c>
      <c r="E226" s="330">
        <v>1.350001</v>
      </c>
      <c r="F226" s="71" t="s">
        <v>72</v>
      </c>
      <c r="G226" s="330">
        <v>1.91E-5</v>
      </c>
      <c r="H226" s="71" t="s">
        <v>72</v>
      </c>
      <c r="I226" s="334">
        <v>1.2899999999999999E-4</v>
      </c>
      <c r="J226" s="71" t="s">
        <v>72</v>
      </c>
      <c r="K226" s="330">
        <v>7.1000000000000005E-5</v>
      </c>
    </row>
    <row r="227" spans="1:11" x14ac:dyDescent="0.25">
      <c r="A227" s="70" t="s">
        <v>352</v>
      </c>
      <c r="B227" s="70" t="s">
        <v>686</v>
      </c>
      <c r="C227" s="70" t="s">
        <v>67</v>
      </c>
      <c r="D227" s="71" t="s">
        <v>44</v>
      </c>
      <c r="E227" s="330">
        <v>1.55</v>
      </c>
      <c r="F227" s="71" t="s">
        <v>72</v>
      </c>
      <c r="G227" s="330">
        <v>1.9199999999999999E-5</v>
      </c>
      <c r="H227" s="71" t="s">
        <v>43</v>
      </c>
      <c r="I227" s="334">
        <v>0.80000099999999996</v>
      </c>
      <c r="J227" s="71" t="s">
        <v>72</v>
      </c>
      <c r="K227" s="330">
        <v>6.9999999999999994E-5</v>
      </c>
    </row>
    <row r="228" spans="1:11" x14ac:dyDescent="0.25">
      <c r="A228" s="70" t="s">
        <v>353</v>
      </c>
      <c r="B228" s="70" t="s">
        <v>687</v>
      </c>
      <c r="C228" s="70" t="s">
        <v>76</v>
      </c>
      <c r="D228" s="71" t="s">
        <v>47</v>
      </c>
      <c r="E228" s="330">
        <v>1.1299999999999999</v>
      </c>
      <c r="F228" s="71" t="s">
        <v>72</v>
      </c>
      <c r="G228" s="330">
        <v>1.9300000000000002E-5</v>
      </c>
      <c r="H228" s="71" t="s">
        <v>43</v>
      </c>
      <c r="I228" s="334">
        <v>0.79000199999999998</v>
      </c>
      <c r="J228" s="71" t="s">
        <v>43</v>
      </c>
      <c r="K228" s="330">
        <v>0.23699999999999999</v>
      </c>
    </row>
    <row r="229" spans="1:11" x14ac:dyDescent="0.25">
      <c r="A229" s="70" t="s">
        <v>354</v>
      </c>
      <c r="B229" s="70" t="s">
        <v>688</v>
      </c>
      <c r="C229" s="70" t="s">
        <v>70</v>
      </c>
      <c r="D229" s="71" t="s">
        <v>43</v>
      </c>
      <c r="E229" s="330">
        <v>2.31</v>
      </c>
      <c r="F229" s="71" t="s">
        <v>72</v>
      </c>
      <c r="G229" s="330">
        <v>1.9400000000000001E-5</v>
      </c>
      <c r="H229" s="71" t="s">
        <v>35</v>
      </c>
      <c r="I229" s="334">
        <v>1.5</v>
      </c>
      <c r="J229" s="71" t="s">
        <v>72</v>
      </c>
      <c r="K229" s="330">
        <v>6.8999999999999997E-5</v>
      </c>
    </row>
    <row r="230" spans="1:11" x14ac:dyDescent="0.25">
      <c r="A230" s="70" t="s">
        <v>355</v>
      </c>
      <c r="B230" s="70" t="s">
        <v>689</v>
      </c>
      <c r="C230" s="70" t="s">
        <v>70</v>
      </c>
      <c r="D230" s="71" t="s">
        <v>47</v>
      </c>
      <c r="E230" s="330">
        <v>0.74</v>
      </c>
      <c r="F230" s="71" t="s">
        <v>72</v>
      </c>
      <c r="G230" s="330">
        <v>1.95E-5</v>
      </c>
      <c r="H230" s="71" t="s">
        <v>43</v>
      </c>
      <c r="I230" s="334">
        <v>0.36000100000000002</v>
      </c>
      <c r="J230" s="71" t="s">
        <v>43</v>
      </c>
      <c r="K230" s="330">
        <v>0.125</v>
      </c>
    </row>
    <row r="231" spans="1:11" x14ac:dyDescent="0.25">
      <c r="A231" s="70" t="s">
        <v>356</v>
      </c>
      <c r="B231" s="70" t="s">
        <v>690</v>
      </c>
      <c r="C231" s="70" t="s">
        <v>76</v>
      </c>
      <c r="D231" s="71" t="s">
        <v>72</v>
      </c>
      <c r="E231" s="330">
        <v>1.08E-4</v>
      </c>
      <c r="F231" s="71" t="s">
        <v>72</v>
      </c>
      <c r="G231" s="330">
        <v>1.9599999999999999E-5</v>
      </c>
      <c r="H231" s="71" t="s">
        <v>72</v>
      </c>
      <c r="I231" s="334">
        <v>1.2999999999999999E-4</v>
      </c>
      <c r="J231" s="71" t="s">
        <v>72</v>
      </c>
      <c r="K231" s="330">
        <v>6.7999999999999999E-5</v>
      </c>
    </row>
    <row r="232" spans="1:11" x14ac:dyDescent="0.25">
      <c r="A232" s="70" t="s">
        <v>357</v>
      </c>
      <c r="B232" s="70" t="s">
        <v>691</v>
      </c>
      <c r="C232" s="70" t="s">
        <v>71</v>
      </c>
      <c r="D232" s="71" t="s">
        <v>72</v>
      </c>
      <c r="E232" s="330">
        <v>1.0900000000000001E-4</v>
      </c>
      <c r="F232" s="71" t="s">
        <v>72</v>
      </c>
      <c r="G232" s="330">
        <v>1.9700000000000001E-5</v>
      </c>
      <c r="H232" s="71" t="s">
        <v>72</v>
      </c>
      <c r="I232" s="334">
        <v>1.3100000000000001E-4</v>
      </c>
      <c r="J232" s="71" t="s">
        <v>72</v>
      </c>
      <c r="K232" s="330">
        <v>6.7000000000000002E-5</v>
      </c>
    </row>
    <row r="233" spans="1:11" x14ac:dyDescent="0.25">
      <c r="A233" s="70" t="s">
        <v>358</v>
      </c>
      <c r="B233" s="70" t="s">
        <v>692</v>
      </c>
      <c r="C233" s="70" t="s">
        <v>75</v>
      </c>
      <c r="D233" s="71" t="s">
        <v>43</v>
      </c>
      <c r="E233" s="330">
        <v>2.720002</v>
      </c>
      <c r="F233" s="71" t="s">
        <v>35</v>
      </c>
      <c r="G233" s="330">
        <v>3.88</v>
      </c>
      <c r="H233" s="71" t="s">
        <v>36</v>
      </c>
      <c r="I233" s="334">
        <v>2.04</v>
      </c>
      <c r="J233" s="71" t="s">
        <v>35</v>
      </c>
      <c r="K233" s="330">
        <v>0.38800000000000001</v>
      </c>
    </row>
    <row r="234" spans="1:11" x14ac:dyDescent="0.25">
      <c r="A234" s="70" t="s">
        <v>361</v>
      </c>
      <c r="B234" s="70" t="s">
        <v>693</v>
      </c>
      <c r="C234" s="70" t="s">
        <v>71</v>
      </c>
      <c r="D234" s="71" t="s">
        <v>72</v>
      </c>
      <c r="E234" s="330">
        <v>1.1E-4</v>
      </c>
      <c r="F234" s="71" t="s">
        <v>72</v>
      </c>
      <c r="G234" s="330">
        <v>1.98E-5</v>
      </c>
      <c r="H234" s="71" t="s">
        <v>43</v>
      </c>
      <c r="I234" s="334">
        <v>0.53</v>
      </c>
      <c r="J234" s="71" t="s">
        <v>43</v>
      </c>
      <c r="K234" s="330">
        <v>0.183001</v>
      </c>
    </row>
    <row r="235" spans="1:11" x14ac:dyDescent="0.25">
      <c r="A235" s="70" t="s">
        <v>359</v>
      </c>
      <c r="B235" s="70" t="s">
        <v>360</v>
      </c>
      <c r="C235" s="70" t="s">
        <v>60</v>
      </c>
      <c r="D235" s="71" t="s">
        <v>43</v>
      </c>
      <c r="E235" s="330">
        <v>3.57</v>
      </c>
      <c r="F235" s="71" t="s">
        <v>36</v>
      </c>
      <c r="G235" s="330">
        <v>3.68</v>
      </c>
      <c r="H235" s="71" t="s">
        <v>36</v>
      </c>
      <c r="I235" s="334">
        <v>1.9</v>
      </c>
      <c r="J235" s="71" t="s">
        <v>35</v>
      </c>
      <c r="K235" s="330">
        <v>0.376</v>
      </c>
    </row>
    <row r="236" spans="1:11" x14ac:dyDescent="0.25">
      <c r="A236" s="70" t="s">
        <v>362</v>
      </c>
      <c r="B236" s="70" t="s">
        <v>694</v>
      </c>
      <c r="C236" s="70" t="s">
        <v>67</v>
      </c>
      <c r="D236" s="71" t="s">
        <v>47</v>
      </c>
      <c r="E236" s="330">
        <v>0.88000400000000001</v>
      </c>
      <c r="F236" s="71" t="s">
        <v>72</v>
      </c>
      <c r="G236" s="330">
        <v>1.9899999999999999E-5</v>
      </c>
      <c r="H236" s="71" t="s">
        <v>72</v>
      </c>
      <c r="I236" s="334">
        <v>1.3200000000000001E-4</v>
      </c>
      <c r="J236" s="71" t="s">
        <v>72</v>
      </c>
      <c r="K236" s="330">
        <v>6.6000000000000005E-5</v>
      </c>
    </row>
    <row r="237" spans="1:11" x14ac:dyDescent="0.25">
      <c r="A237" s="70" t="s">
        <v>363</v>
      </c>
      <c r="B237" s="70" t="s">
        <v>695</v>
      </c>
      <c r="C237" s="70" t="s">
        <v>67</v>
      </c>
      <c r="D237" s="71" t="s">
        <v>72</v>
      </c>
      <c r="E237" s="330">
        <v>1.11E-4</v>
      </c>
      <c r="F237" s="71" t="s">
        <v>72</v>
      </c>
      <c r="G237" s="330">
        <v>2.0000000000000002E-5</v>
      </c>
      <c r="H237" s="71" t="s">
        <v>72</v>
      </c>
      <c r="I237" s="334">
        <v>1.3300000000000001E-4</v>
      </c>
      <c r="J237" s="71" t="s">
        <v>72</v>
      </c>
      <c r="K237" s="330">
        <v>6.4999999999999994E-5</v>
      </c>
    </row>
    <row r="238" spans="1:11" x14ac:dyDescent="0.25">
      <c r="A238" s="70" t="s">
        <v>364</v>
      </c>
      <c r="B238" s="70" t="s">
        <v>696</v>
      </c>
      <c r="C238" s="70" t="s">
        <v>76</v>
      </c>
      <c r="D238" s="71" t="s">
        <v>44</v>
      </c>
      <c r="E238" s="330">
        <v>1.370001</v>
      </c>
      <c r="F238" s="71" t="s">
        <v>72</v>
      </c>
      <c r="G238" s="330">
        <v>2.0100000000000001E-5</v>
      </c>
      <c r="H238" s="71" t="s">
        <v>72</v>
      </c>
      <c r="I238" s="334">
        <v>1.34E-4</v>
      </c>
      <c r="J238" s="71" t="s">
        <v>72</v>
      </c>
      <c r="K238" s="330">
        <v>6.3999999999999997E-5</v>
      </c>
    </row>
    <row r="239" spans="1:11" x14ac:dyDescent="0.25">
      <c r="A239" s="70" t="s">
        <v>365</v>
      </c>
      <c r="B239" s="70" t="s">
        <v>697</v>
      </c>
      <c r="C239" s="70" t="s">
        <v>62</v>
      </c>
      <c r="D239" s="71" t="s">
        <v>72</v>
      </c>
      <c r="E239" s="330">
        <v>1.12E-4</v>
      </c>
      <c r="F239" s="71" t="s">
        <v>72</v>
      </c>
      <c r="G239" s="330">
        <v>2.02E-5</v>
      </c>
      <c r="H239" s="71" t="s">
        <v>72</v>
      </c>
      <c r="I239" s="334">
        <v>1.35E-4</v>
      </c>
      <c r="J239" s="71" t="s">
        <v>72</v>
      </c>
      <c r="K239" s="330">
        <v>6.3E-5</v>
      </c>
    </row>
    <row r="240" spans="1:11" x14ac:dyDescent="0.25">
      <c r="A240" s="70" t="s">
        <v>366</v>
      </c>
      <c r="B240" s="70" t="s">
        <v>698</v>
      </c>
      <c r="C240" s="70" t="s">
        <v>67</v>
      </c>
      <c r="D240" s="71" t="s">
        <v>72</v>
      </c>
      <c r="E240" s="330">
        <v>1.13E-4</v>
      </c>
      <c r="F240" s="71" t="s">
        <v>72</v>
      </c>
      <c r="G240" s="330">
        <v>2.0299999999999999E-5</v>
      </c>
      <c r="H240" s="71" t="s">
        <v>72</v>
      </c>
      <c r="I240" s="334">
        <v>1.36E-4</v>
      </c>
      <c r="J240" s="71" t="s">
        <v>72</v>
      </c>
      <c r="K240" s="330">
        <v>6.2000000000000003E-5</v>
      </c>
    </row>
    <row r="241" spans="1:11" x14ac:dyDescent="0.25">
      <c r="A241" s="70" t="s">
        <v>367</v>
      </c>
      <c r="B241" s="70" t="s">
        <v>699</v>
      </c>
      <c r="C241" s="70" t="s">
        <v>70</v>
      </c>
      <c r="D241" s="71" t="s">
        <v>44</v>
      </c>
      <c r="E241" s="330">
        <v>1.310001</v>
      </c>
      <c r="F241" s="71" t="s">
        <v>72</v>
      </c>
      <c r="G241" s="330">
        <v>2.0400000000000001E-5</v>
      </c>
      <c r="H241" s="71" t="s">
        <v>43</v>
      </c>
      <c r="I241" s="334">
        <v>0.94000099999999998</v>
      </c>
      <c r="J241" s="71" t="s">
        <v>35</v>
      </c>
      <c r="K241" s="330">
        <v>0.25800000000000001</v>
      </c>
    </row>
    <row r="242" spans="1:11" x14ac:dyDescent="0.25">
      <c r="A242" s="70" t="s">
        <v>368</v>
      </c>
      <c r="B242" s="70" t="s">
        <v>700</v>
      </c>
      <c r="C242" s="70" t="s">
        <v>67</v>
      </c>
      <c r="D242" s="71" t="s">
        <v>72</v>
      </c>
      <c r="E242" s="330">
        <v>1.1400000000000001E-4</v>
      </c>
      <c r="F242" s="71" t="s">
        <v>72</v>
      </c>
      <c r="G242" s="330">
        <v>2.05E-5</v>
      </c>
      <c r="H242" s="71" t="s">
        <v>72</v>
      </c>
      <c r="I242" s="334">
        <v>1.37E-4</v>
      </c>
      <c r="J242" s="71" t="s">
        <v>72</v>
      </c>
      <c r="K242" s="330">
        <v>6.0999999999999999E-5</v>
      </c>
    </row>
    <row r="243" spans="1:11" x14ac:dyDescent="0.25">
      <c r="A243" s="70" t="s">
        <v>369</v>
      </c>
      <c r="B243" s="70" t="s">
        <v>701</v>
      </c>
      <c r="C243" s="70" t="s">
        <v>62</v>
      </c>
      <c r="D243" s="71" t="s">
        <v>43</v>
      </c>
      <c r="E243" s="330">
        <v>2.4300000000000002</v>
      </c>
      <c r="F243" s="71" t="s">
        <v>72</v>
      </c>
      <c r="G243" s="330">
        <v>2.0599999999999999E-5</v>
      </c>
      <c r="H243" s="71" t="s">
        <v>35</v>
      </c>
      <c r="I243" s="334">
        <v>1.37</v>
      </c>
      <c r="J243" s="71" t="s">
        <v>72</v>
      </c>
      <c r="K243" s="330">
        <v>6.0000000000000002E-5</v>
      </c>
    </row>
    <row r="244" spans="1:11" x14ac:dyDescent="0.25">
      <c r="A244" s="70" t="s">
        <v>370</v>
      </c>
      <c r="B244" s="70" t="s">
        <v>371</v>
      </c>
      <c r="C244" s="70" t="s">
        <v>60</v>
      </c>
      <c r="D244" s="71" t="s">
        <v>47</v>
      </c>
      <c r="E244" s="330">
        <v>0.48</v>
      </c>
      <c r="F244" s="71" t="s">
        <v>72</v>
      </c>
      <c r="G244" s="330">
        <v>2.0699999999999998E-5</v>
      </c>
      <c r="H244" s="71" t="s">
        <v>72</v>
      </c>
      <c r="I244" s="334">
        <v>1.3799999999999999E-4</v>
      </c>
      <c r="J244" s="71" t="s">
        <v>72</v>
      </c>
      <c r="K244" s="330">
        <v>5.8999999999999998E-5</v>
      </c>
    </row>
    <row r="245" spans="1:11" x14ac:dyDescent="0.25">
      <c r="A245" s="70" t="s">
        <v>372</v>
      </c>
      <c r="B245" s="70" t="s">
        <v>702</v>
      </c>
      <c r="C245" s="70" t="s">
        <v>70</v>
      </c>
      <c r="D245" s="71" t="s">
        <v>47</v>
      </c>
      <c r="E245" s="330">
        <v>1.120001</v>
      </c>
      <c r="F245" s="71" t="s">
        <v>72</v>
      </c>
      <c r="G245" s="330">
        <v>2.1299999999999999E-5</v>
      </c>
      <c r="H245" s="71" t="s">
        <v>72</v>
      </c>
      <c r="I245" s="334">
        <v>1.3899999999999999E-4</v>
      </c>
      <c r="J245" s="71" t="s">
        <v>72</v>
      </c>
      <c r="K245" s="330">
        <v>5.8E-5</v>
      </c>
    </row>
    <row r="246" spans="1:11" x14ac:dyDescent="0.25">
      <c r="A246" s="70" t="s">
        <v>373</v>
      </c>
      <c r="B246" s="70" t="s">
        <v>703</v>
      </c>
      <c r="C246" s="70" t="s">
        <v>62</v>
      </c>
      <c r="D246" s="71" t="s">
        <v>44</v>
      </c>
      <c r="E246" s="330">
        <v>1.430002</v>
      </c>
      <c r="F246" s="71" t="s">
        <v>72</v>
      </c>
      <c r="G246" s="330">
        <v>2.09E-5</v>
      </c>
      <c r="H246" s="71" t="s">
        <v>43</v>
      </c>
      <c r="I246" s="334">
        <v>0.86000299999999996</v>
      </c>
      <c r="J246" s="71" t="s">
        <v>35</v>
      </c>
      <c r="K246" s="330">
        <v>0.28900100000000001</v>
      </c>
    </row>
    <row r="247" spans="1:11" x14ac:dyDescent="0.25">
      <c r="A247" s="70" t="s">
        <v>374</v>
      </c>
      <c r="B247" s="70" t="s">
        <v>704</v>
      </c>
      <c r="C247" s="70" t="s">
        <v>74</v>
      </c>
      <c r="D247" s="71" t="s">
        <v>72</v>
      </c>
      <c r="E247" s="330">
        <v>1.16E-4</v>
      </c>
      <c r="F247" s="71" t="s">
        <v>72</v>
      </c>
      <c r="G247" s="330">
        <v>2.0999999999999999E-5</v>
      </c>
      <c r="H247" s="71" t="s">
        <v>72</v>
      </c>
      <c r="I247" s="334">
        <v>1.3999999999999999E-4</v>
      </c>
      <c r="J247" s="71" t="s">
        <v>72</v>
      </c>
      <c r="K247" s="330">
        <v>5.7000000000000003E-5</v>
      </c>
    </row>
    <row r="248" spans="1:11" x14ac:dyDescent="0.25">
      <c r="A248" s="70" t="s">
        <v>375</v>
      </c>
      <c r="B248" s="70" t="s">
        <v>705</v>
      </c>
      <c r="C248" s="70" t="s">
        <v>62</v>
      </c>
      <c r="D248" s="71" t="s">
        <v>47</v>
      </c>
      <c r="E248" s="330">
        <v>0.72000200000000003</v>
      </c>
      <c r="F248" s="71" t="s">
        <v>72</v>
      </c>
      <c r="G248" s="330">
        <v>2.1100000000000001E-5</v>
      </c>
      <c r="H248" s="71" t="s">
        <v>72</v>
      </c>
      <c r="I248" s="334">
        <v>1.4100000000000001E-4</v>
      </c>
      <c r="J248" s="71" t="s">
        <v>72</v>
      </c>
      <c r="K248" s="330">
        <v>5.5999999999999999E-5</v>
      </c>
    </row>
    <row r="249" spans="1:11" x14ac:dyDescent="0.25">
      <c r="A249" s="70" t="s">
        <v>376</v>
      </c>
      <c r="B249" s="70" t="s">
        <v>706</v>
      </c>
      <c r="C249" s="70" t="s">
        <v>62</v>
      </c>
      <c r="D249" s="71" t="s">
        <v>43</v>
      </c>
      <c r="E249" s="330">
        <v>2.83</v>
      </c>
      <c r="F249" s="71" t="s">
        <v>35</v>
      </c>
      <c r="G249" s="330">
        <v>3.18</v>
      </c>
      <c r="H249" s="71" t="s">
        <v>35</v>
      </c>
      <c r="I249" s="334">
        <v>1.52</v>
      </c>
      <c r="J249" s="71" t="s">
        <v>35</v>
      </c>
      <c r="K249" s="330">
        <v>0.38</v>
      </c>
    </row>
    <row r="250" spans="1:11" x14ac:dyDescent="0.25">
      <c r="A250" s="70" t="s">
        <v>377</v>
      </c>
      <c r="B250" s="70" t="s">
        <v>707</v>
      </c>
      <c r="C250" s="70" t="s">
        <v>71</v>
      </c>
      <c r="D250" s="71" t="s">
        <v>44</v>
      </c>
      <c r="E250" s="330">
        <v>1.300001</v>
      </c>
      <c r="F250" s="71" t="s">
        <v>72</v>
      </c>
      <c r="G250" s="330">
        <v>2.12E-5</v>
      </c>
      <c r="H250" s="71" t="s">
        <v>43</v>
      </c>
      <c r="I250" s="334">
        <v>0.69000099999999998</v>
      </c>
      <c r="J250" s="71" t="s">
        <v>72</v>
      </c>
      <c r="K250" s="330">
        <v>5.5000000000000002E-5</v>
      </c>
    </row>
    <row r="251" spans="1:11" x14ac:dyDescent="0.25">
      <c r="A251" s="70" t="s">
        <v>378</v>
      </c>
      <c r="B251" s="70" t="s">
        <v>708</v>
      </c>
      <c r="C251" s="70" t="s">
        <v>76</v>
      </c>
      <c r="D251" s="71" t="s">
        <v>35</v>
      </c>
      <c r="E251" s="330">
        <v>4.3800001000000002</v>
      </c>
      <c r="F251" s="71" t="s">
        <v>35</v>
      </c>
      <c r="G251" s="330">
        <v>4.4000000000000004</v>
      </c>
      <c r="H251" s="71" t="s">
        <v>36</v>
      </c>
      <c r="I251" s="334">
        <v>1.99</v>
      </c>
      <c r="J251" s="71" t="s">
        <v>36</v>
      </c>
      <c r="K251" s="330">
        <v>0.41399999999999998</v>
      </c>
    </row>
    <row r="252" spans="1:11" x14ac:dyDescent="0.25">
      <c r="A252" s="70" t="s">
        <v>379</v>
      </c>
      <c r="B252" s="70" t="s">
        <v>709</v>
      </c>
      <c r="C252" s="70" t="s">
        <v>70</v>
      </c>
      <c r="D252" s="71" t="s">
        <v>72</v>
      </c>
      <c r="E252" s="330">
        <v>1.15E-4</v>
      </c>
      <c r="F252" s="71" t="s">
        <v>72</v>
      </c>
      <c r="G252" s="330">
        <v>2.0800000000000001E-5</v>
      </c>
      <c r="H252" s="71" t="s">
        <v>72</v>
      </c>
      <c r="I252" s="334">
        <v>1.4200000000000001E-4</v>
      </c>
      <c r="J252" s="71" t="s">
        <v>72</v>
      </c>
      <c r="K252" s="330">
        <v>5.3999999999999998E-5</v>
      </c>
    </row>
    <row r="253" spans="1:11" x14ac:dyDescent="0.25">
      <c r="A253" s="70" t="s">
        <v>380</v>
      </c>
      <c r="B253" s="70" t="s">
        <v>710</v>
      </c>
      <c r="C253" s="70" t="s">
        <v>62</v>
      </c>
      <c r="D253" s="71" t="s">
        <v>72</v>
      </c>
      <c r="E253" s="330">
        <v>1.17E-4</v>
      </c>
      <c r="F253" s="71" t="s">
        <v>72</v>
      </c>
      <c r="G253" s="330">
        <v>2.1399999999999998E-5</v>
      </c>
      <c r="H253" s="71" t="s">
        <v>72</v>
      </c>
      <c r="I253" s="334">
        <v>1.4300000000000001E-4</v>
      </c>
      <c r="J253" s="71" t="s">
        <v>72</v>
      </c>
      <c r="K253" s="330">
        <v>5.3000000000000001E-5</v>
      </c>
    </row>
    <row r="254" spans="1:11" x14ac:dyDescent="0.25">
      <c r="A254" s="70" t="s">
        <v>381</v>
      </c>
      <c r="B254" s="70" t="s">
        <v>711</v>
      </c>
      <c r="C254" s="70" t="s">
        <v>62</v>
      </c>
      <c r="D254" s="71" t="s">
        <v>72</v>
      </c>
      <c r="E254" s="330">
        <v>1.18E-4</v>
      </c>
      <c r="F254" s="71" t="s">
        <v>72</v>
      </c>
      <c r="G254" s="330">
        <v>2.1500000000000001E-5</v>
      </c>
      <c r="H254" s="71" t="s">
        <v>72</v>
      </c>
      <c r="I254" s="334">
        <v>1.44E-4</v>
      </c>
      <c r="J254" s="71" t="s">
        <v>72</v>
      </c>
      <c r="K254" s="330">
        <v>5.1E-5</v>
      </c>
    </row>
    <row r="255" spans="1:11" x14ac:dyDescent="0.25">
      <c r="A255" s="70" t="s">
        <v>382</v>
      </c>
      <c r="B255" s="70" t="s">
        <v>712</v>
      </c>
      <c r="C255" s="70" t="s">
        <v>62</v>
      </c>
      <c r="D255" s="71" t="s">
        <v>47</v>
      </c>
      <c r="E255" s="330">
        <v>0.28999999999999998</v>
      </c>
      <c r="F255" s="71" t="s">
        <v>72</v>
      </c>
      <c r="G255" s="330">
        <v>2.16E-5</v>
      </c>
      <c r="H255" s="71" t="s">
        <v>72</v>
      </c>
      <c r="I255" s="334">
        <v>1.45E-4</v>
      </c>
      <c r="J255" s="71" t="s">
        <v>72</v>
      </c>
      <c r="K255" s="330">
        <v>5.1999999999999997E-5</v>
      </c>
    </row>
    <row r="256" spans="1:11" x14ac:dyDescent="0.25">
      <c r="A256" s="70" t="s">
        <v>383</v>
      </c>
      <c r="B256" s="70" t="s">
        <v>713</v>
      </c>
      <c r="C256" s="70" t="s">
        <v>62</v>
      </c>
      <c r="D256" s="71" t="s">
        <v>72</v>
      </c>
      <c r="E256" s="330">
        <v>1.1900000000000001E-4</v>
      </c>
      <c r="F256" s="71" t="s">
        <v>72</v>
      </c>
      <c r="G256" s="330">
        <v>2.1699999999999999E-5</v>
      </c>
      <c r="H256" s="71" t="s">
        <v>72</v>
      </c>
      <c r="I256" s="334">
        <v>1.46E-4</v>
      </c>
      <c r="J256" s="71" t="s">
        <v>72</v>
      </c>
      <c r="K256" s="330">
        <v>5.0000000000000002E-5</v>
      </c>
    </row>
    <row r="257" spans="1:11" x14ac:dyDescent="0.25">
      <c r="A257" s="70" t="s">
        <v>384</v>
      </c>
      <c r="B257" s="70" t="s">
        <v>714</v>
      </c>
      <c r="C257" s="70" t="s">
        <v>75</v>
      </c>
      <c r="D257" s="71" t="s">
        <v>72</v>
      </c>
      <c r="E257" s="330">
        <v>1.2E-4</v>
      </c>
      <c r="F257" s="71" t="s">
        <v>72</v>
      </c>
      <c r="G257" s="330">
        <v>2.1800000000000001E-5</v>
      </c>
      <c r="H257" s="71" t="s">
        <v>72</v>
      </c>
      <c r="I257" s="334">
        <v>1.47E-4</v>
      </c>
      <c r="J257" s="71" t="s">
        <v>72</v>
      </c>
      <c r="K257" s="330">
        <v>4.8999999999999998E-5</v>
      </c>
    </row>
    <row r="258" spans="1:11" x14ac:dyDescent="0.25">
      <c r="A258" s="70" t="s">
        <v>385</v>
      </c>
      <c r="B258" s="70" t="s">
        <v>386</v>
      </c>
      <c r="C258" s="70" t="s">
        <v>60</v>
      </c>
      <c r="D258" s="71" t="s">
        <v>36</v>
      </c>
      <c r="E258" s="330">
        <v>4.8099999999999996</v>
      </c>
      <c r="F258" s="71" t="s">
        <v>35</v>
      </c>
      <c r="G258" s="330">
        <v>4.05</v>
      </c>
      <c r="H258" s="71" t="s">
        <v>37</v>
      </c>
      <c r="I258" s="334">
        <v>2.5</v>
      </c>
      <c r="J258" s="71" t="s">
        <v>36</v>
      </c>
      <c r="K258" s="330">
        <v>0.55300000000000005</v>
      </c>
    </row>
    <row r="259" spans="1:11" x14ac:dyDescent="0.25">
      <c r="A259" s="70" t="s">
        <v>387</v>
      </c>
      <c r="B259" s="70" t="s">
        <v>715</v>
      </c>
      <c r="C259" s="70" t="s">
        <v>75</v>
      </c>
      <c r="D259" s="71" t="s">
        <v>72</v>
      </c>
      <c r="E259" s="330">
        <v>1.21E-4</v>
      </c>
      <c r="F259" s="71" t="s">
        <v>72</v>
      </c>
      <c r="G259" s="330">
        <v>2.19E-5</v>
      </c>
      <c r="H259" s="71" t="s">
        <v>72</v>
      </c>
      <c r="I259" s="334">
        <v>1.4799999999999999E-4</v>
      </c>
      <c r="J259" s="71" t="s">
        <v>72</v>
      </c>
      <c r="K259" s="330">
        <v>4.8000000000000001E-5</v>
      </c>
    </row>
    <row r="260" spans="1:11" x14ac:dyDescent="0.25">
      <c r="A260" s="70" t="s">
        <v>388</v>
      </c>
      <c r="B260" s="70" t="s">
        <v>716</v>
      </c>
      <c r="C260" s="70" t="s">
        <v>67</v>
      </c>
      <c r="D260" s="71" t="s">
        <v>44</v>
      </c>
      <c r="E260" s="330">
        <v>1.85</v>
      </c>
      <c r="F260" s="71" t="s">
        <v>72</v>
      </c>
      <c r="G260" s="330">
        <v>2.1999999999999999E-5</v>
      </c>
      <c r="H260" s="71" t="s">
        <v>43</v>
      </c>
      <c r="I260" s="334">
        <v>1.0000009999999999</v>
      </c>
      <c r="J260" s="71" t="s">
        <v>72</v>
      </c>
      <c r="K260" s="330">
        <v>4.6999999999999997E-5</v>
      </c>
    </row>
    <row r="261" spans="1:11" x14ac:dyDescent="0.25">
      <c r="A261" s="70" t="s">
        <v>389</v>
      </c>
      <c r="B261" s="70" t="s">
        <v>717</v>
      </c>
      <c r="C261" s="70" t="s">
        <v>75</v>
      </c>
      <c r="D261" s="71" t="s">
        <v>36</v>
      </c>
      <c r="E261" s="330">
        <v>7.82</v>
      </c>
      <c r="F261" s="71" t="s">
        <v>36</v>
      </c>
      <c r="G261" s="330">
        <v>4.88</v>
      </c>
      <c r="H261" s="71" t="s">
        <v>35</v>
      </c>
      <c r="I261" s="334">
        <v>1.75</v>
      </c>
      <c r="J261" s="71" t="s">
        <v>35</v>
      </c>
      <c r="K261" s="330">
        <v>0.39600000000000002</v>
      </c>
    </row>
    <row r="262" spans="1:11" x14ac:dyDescent="0.25">
      <c r="A262" s="70" t="s">
        <v>390</v>
      </c>
      <c r="B262" s="70" t="s">
        <v>718</v>
      </c>
      <c r="C262" s="70" t="s">
        <v>76</v>
      </c>
      <c r="D262" s="71" t="s">
        <v>72</v>
      </c>
      <c r="E262" s="330">
        <v>1.22E-4</v>
      </c>
      <c r="F262" s="71" t="s">
        <v>72</v>
      </c>
      <c r="G262" s="330">
        <v>2.2099999999999998E-5</v>
      </c>
      <c r="H262" s="71" t="s">
        <v>72</v>
      </c>
      <c r="I262" s="334">
        <v>1.4899999999999999E-4</v>
      </c>
      <c r="J262" s="71" t="s">
        <v>72</v>
      </c>
      <c r="K262" s="330">
        <v>4.6E-5</v>
      </c>
    </row>
    <row r="263" spans="1:11" x14ac:dyDescent="0.25">
      <c r="A263" s="70" t="s">
        <v>391</v>
      </c>
      <c r="B263" s="70" t="s">
        <v>719</v>
      </c>
      <c r="C263" s="70" t="s">
        <v>67</v>
      </c>
      <c r="D263" s="71" t="s">
        <v>72</v>
      </c>
      <c r="E263" s="330">
        <v>1.2300000000000001E-4</v>
      </c>
      <c r="F263" s="71" t="s">
        <v>72</v>
      </c>
      <c r="G263" s="330">
        <v>2.2200000000000001E-5</v>
      </c>
      <c r="H263" s="71" t="s">
        <v>72</v>
      </c>
      <c r="I263" s="334">
        <v>1.4999999999999999E-4</v>
      </c>
      <c r="J263" s="71" t="s">
        <v>72</v>
      </c>
      <c r="K263" s="330">
        <v>4.5000000000000003E-5</v>
      </c>
    </row>
    <row r="264" spans="1:11" x14ac:dyDescent="0.25">
      <c r="A264" s="70" t="s">
        <v>392</v>
      </c>
      <c r="B264" s="70" t="s">
        <v>720</v>
      </c>
      <c r="C264" s="70" t="s">
        <v>75</v>
      </c>
      <c r="D264" s="71" t="s">
        <v>72</v>
      </c>
      <c r="E264" s="330">
        <v>1.2400000000000001E-4</v>
      </c>
      <c r="F264" s="71" t="s">
        <v>72</v>
      </c>
      <c r="G264" s="330">
        <v>2.23E-5</v>
      </c>
      <c r="H264" s="71" t="s">
        <v>72</v>
      </c>
      <c r="I264" s="334">
        <v>1.5100000000000001E-4</v>
      </c>
      <c r="J264" s="71" t="s">
        <v>72</v>
      </c>
      <c r="K264" s="330">
        <v>4.3000000000000002E-5</v>
      </c>
    </row>
    <row r="265" spans="1:11" x14ac:dyDescent="0.25">
      <c r="A265" s="70" t="s">
        <v>393</v>
      </c>
      <c r="B265" s="70" t="s">
        <v>721</v>
      </c>
      <c r="C265" s="70" t="s">
        <v>75</v>
      </c>
      <c r="D265" s="71" t="s">
        <v>72</v>
      </c>
      <c r="E265" s="330">
        <v>1.25E-4</v>
      </c>
      <c r="F265" s="71" t="s">
        <v>72</v>
      </c>
      <c r="G265" s="330">
        <v>2.2399999999999999E-5</v>
      </c>
      <c r="H265" s="71" t="s">
        <v>72</v>
      </c>
      <c r="I265" s="334">
        <v>1.5200000000000001E-4</v>
      </c>
      <c r="J265" s="71" t="s">
        <v>72</v>
      </c>
      <c r="K265" s="330">
        <v>4.3999999999999999E-5</v>
      </c>
    </row>
    <row r="266" spans="1:11" x14ac:dyDescent="0.25">
      <c r="A266" s="70" t="s">
        <v>394</v>
      </c>
      <c r="B266" s="70" t="s">
        <v>395</v>
      </c>
      <c r="C266" s="70" t="s">
        <v>60</v>
      </c>
      <c r="D266" s="71" t="s">
        <v>47</v>
      </c>
      <c r="E266" s="330">
        <v>0.78</v>
      </c>
      <c r="F266" s="71" t="s">
        <v>35</v>
      </c>
      <c r="G266" s="330">
        <v>0.81</v>
      </c>
      <c r="H266" s="71" t="s">
        <v>43</v>
      </c>
      <c r="I266" s="334">
        <v>0.49000100000000002</v>
      </c>
      <c r="J266" s="71" t="s">
        <v>43</v>
      </c>
      <c r="K266" s="330">
        <v>0.16600000000000001</v>
      </c>
    </row>
    <row r="267" spans="1:11" x14ac:dyDescent="0.25">
      <c r="A267" s="70" t="s">
        <v>396</v>
      </c>
      <c r="B267" s="70" t="s">
        <v>722</v>
      </c>
      <c r="C267" s="70" t="s">
        <v>76</v>
      </c>
      <c r="D267" s="71" t="s">
        <v>72</v>
      </c>
      <c r="E267" s="330">
        <v>1.26E-4</v>
      </c>
      <c r="F267" s="71" t="s">
        <v>72</v>
      </c>
      <c r="G267" s="330">
        <v>2.2500000000000001E-5</v>
      </c>
      <c r="H267" s="71" t="s">
        <v>72</v>
      </c>
      <c r="I267" s="334">
        <v>1.5300000000000001E-4</v>
      </c>
      <c r="J267" s="71" t="s">
        <v>72</v>
      </c>
      <c r="K267" s="330">
        <v>4.1999999999999998E-5</v>
      </c>
    </row>
    <row r="268" spans="1:11" x14ac:dyDescent="0.25">
      <c r="A268" s="70" t="s">
        <v>397</v>
      </c>
      <c r="B268" s="70" t="s">
        <v>723</v>
      </c>
      <c r="C268" s="70" t="s">
        <v>70</v>
      </c>
      <c r="D268" s="71" t="s">
        <v>72</v>
      </c>
      <c r="E268" s="330">
        <v>1.27E-4</v>
      </c>
      <c r="F268" s="71" t="s">
        <v>72</v>
      </c>
      <c r="G268" s="330">
        <v>2.26E-5</v>
      </c>
      <c r="H268" s="71" t="s">
        <v>72</v>
      </c>
      <c r="I268" s="334">
        <v>1.54E-4</v>
      </c>
      <c r="J268" s="71" t="s">
        <v>72</v>
      </c>
      <c r="K268" s="330">
        <v>4.0000000000000003E-5</v>
      </c>
    </row>
    <row r="269" spans="1:11" x14ac:dyDescent="0.25">
      <c r="A269" s="70" t="s">
        <v>398</v>
      </c>
      <c r="B269" s="70" t="s">
        <v>724</v>
      </c>
      <c r="C269" s="70" t="s">
        <v>70</v>
      </c>
      <c r="D269" s="71" t="s">
        <v>44</v>
      </c>
      <c r="E269" s="330">
        <v>1.94</v>
      </c>
      <c r="F269" s="71" t="s">
        <v>35</v>
      </c>
      <c r="G269" s="330">
        <v>2.36</v>
      </c>
      <c r="H269" s="71" t="s">
        <v>72</v>
      </c>
      <c r="I269" s="334">
        <v>1.55E-4</v>
      </c>
      <c r="J269" s="71" t="s">
        <v>72</v>
      </c>
      <c r="K269" s="330">
        <v>4.1E-5</v>
      </c>
    </row>
    <row r="270" spans="1:11" x14ac:dyDescent="0.25">
      <c r="A270" s="70" t="s">
        <v>399</v>
      </c>
      <c r="B270" s="70" t="s">
        <v>725</v>
      </c>
      <c r="C270" s="70" t="s">
        <v>71</v>
      </c>
      <c r="D270" s="71" t="s">
        <v>47</v>
      </c>
      <c r="E270" s="330">
        <v>0.7</v>
      </c>
      <c r="F270" s="71" t="s">
        <v>72</v>
      </c>
      <c r="G270" s="330">
        <v>2.27E-5</v>
      </c>
      <c r="H270" s="71" t="s">
        <v>72</v>
      </c>
      <c r="I270" s="334">
        <v>1.56E-4</v>
      </c>
      <c r="J270" s="71" t="s">
        <v>72</v>
      </c>
      <c r="K270" s="330">
        <v>3.8999999999999999E-5</v>
      </c>
    </row>
    <row r="271" spans="1:11" x14ac:dyDescent="0.25">
      <c r="A271" s="70" t="s">
        <v>400</v>
      </c>
      <c r="B271" s="70" t="s">
        <v>726</v>
      </c>
      <c r="C271" s="70" t="s">
        <v>75</v>
      </c>
      <c r="D271" s="71" t="s">
        <v>43</v>
      </c>
      <c r="E271" s="330">
        <v>3.25</v>
      </c>
      <c r="F271" s="71" t="s">
        <v>35</v>
      </c>
      <c r="G271" s="330">
        <v>2.8300010000000002</v>
      </c>
      <c r="H271" s="71" t="s">
        <v>35</v>
      </c>
      <c r="I271" s="334">
        <v>1.330001</v>
      </c>
      <c r="J271" s="71" t="s">
        <v>35</v>
      </c>
      <c r="K271" s="330">
        <v>0.38900000000000001</v>
      </c>
    </row>
    <row r="272" spans="1:11" x14ac:dyDescent="0.25">
      <c r="A272" s="70" t="s">
        <v>401</v>
      </c>
      <c r="B272" s="70" t="s">
        <v>402</v>
      </c>
      <c r="C272" s="70" t="s">
        <v>60</v>
      </c>
      <c r="D272" s="71" t="s">
        <v>36</v>
      </c>
      <c r="E272" s="330">
        <v>6.24</v>
      </c>
      <c r="F272" s="71" t="s">
        <v>36</v>
      </c>
      <c r="G272" s="330">
        <v>6.05</v>
      </c>
      <c r="H272" s="71" t="s">
        <v>36</v>
      </c>
      <c r="I272" s="334">
        <v>2.1000000999999999</v>
      </c>
      <c r="J272" s="71" t="s">
        <v>36</v>
      </c>
      <c r="K272" s="330">
        <v>0.439</v>
      </c>
    </row>
    <row r="273" spans="1:11" x14ac:dyDescent="0.25">
      <c r="A273" s="70" t="s">
        <v>403</v>
      </c>
      <c r="B273" s="70" t="s">
        <v>727</v>
      </c>
      <c r="C273" s="70" t="s">
        <v>67</v>
      </c>
      <c r="D273" s="71" t="s">
        <v>72</v>
      </c>
      <c r="E273" s="330">
        <v>1.2799999999999999E-4</v>
      </c>
      <c r="F273" s="71" t="s">
        <v>72</v>
      </c>
      <c r="G273" s="330">
        <v>2.2799999999999999E-5</v>
      </c>
      <c r="H273" s="71" t="s">
        <v>72</v>
      </c>
      <c r="I273" s="334">
        <v>1.5699999999999999E-4</v>
      </c>
      <c r="J273" s="71" t="s">
        <v>72</v>
      </c>
      <c r="K273" s="330">
        <v>3.8000000000000002E-5</v>
      </c>
    </row>
    <row r="274" spans="1:11" x14ac:dyDescent="0.25">
      <c r="A274" s="70" t="s">
        <v>404</v>
      </c>
      <c r="B274" s="70" t="s">
        <v>728</v>
      </c>
      <c r="C274" s="70" t="s">
        <v>71</v>
      </c>
      <c r="D274" s="71" t="s">
        <v>44</v>
      </c>
      <c r="E274" s="330">
        <v>1.6500010000000001</v>
      </c>
      <c r="F274" s="71" t="s">
        <v>72</v>
      </c>
      <c r="G274" s="330">
        <v>2.2900000000000001E-5</v>
      </c>
      <c r="H274" s="71" t="s">
        <v>43</v>
      </c>
      <c r="I274" s="334">
        <v>1.0100009999999999</v>
      </c>
      <c r="J274" s="71" t="s">
        <v>72</v>
      </c>
      <c r="K274" s="330">
        <v>3.6999999999999998E-5</v>
      </c>
    </row>
    <row r="275" spans="1:11" x14ac:dyDescent="0.25">
      <c r="A275" s="70" t="s">
        <v>405</v>
      </c>
      <c r="B275" s="70" t="s">
        <v>729</v>
      </c>
      <c r="C275" s="70" t="s">
        <v>62</v>
      </c>
      <c r="D275" s="71" t="s">
        <v>72</v>
      </c>
      <c r="E275" s="330">
        <v>1.2899999999999999E-4</v>
      </c>
      <c r="F275" s="71" t="s">
        <v>72</v>
      </c>
      <c r="G275" s="330">
        <v>2.3E-5</v>
      </c>
      <c r="H275" s="71" t="s">
        <v>72</v>
      </c>
      <c r="I275" s="334">
        <v>1.5799999999999999E-4</v>
      </c>
      <c r="J275" s="71" t="s">
        <v>72</v>
      </c>
      <c r="K275" s="330">
        <v>3.6000000000000001E-5</v>
      </c>
    </row>
    <row r="276" spans="1:11" x14ac:dyDescent="0.25">
      <c r="A276" s="70" t="s">
        <v>406</v>
      </c>
      <c r="B276" s="70" t="s">
        <v>407</v>
      </c>
      <c r="C276" s="70" t="s">
        <v>60</v>
      </c>
      <c r="D276" s="71" t="s">
        <v>44</v>
      </c>
      <c r="E276" s="330">
        <v>1.34</v>
      </c>
      <c r="F276" s="71" t="s">
        <v>72</v>
      </c>
      <c r="G276" s="330">
        <v>2.3099999999999999E-5</v>
      </c>
      <c r="H276" s="71" t="s">
        <v>43</v>
      </c>
      <c r="I276" s="334">
        <v>0.82</v>
      </c>
      <c r="J276" s="71" t="s">
        <v>35</v>
      </c>
      <c r="K276" s="330">
        <v>0.316</v>
      </c>
    </row>
    <row r="277" spans="1:11" x14ac:dyDescent="0.25">
      <c r="A277" s="70" t="s">
        <v>408</v>
      </c>
      <c r="B277" s="70" t="s">
        <v>730</v>
      </c>
      <c r="C277" s="70" t="s">
        <v>71</v>
      </c>
      <c r="D277" s="71" t="s">
        <v>44</v>
      </c>
      <c r="E277" s="330">
        <v>1.22</v>
      </c>
      <c r="F277" s="71" t="s">
        <v>72</v>
      </c>
      <c r="G277" s="330">
        <v>2.3200000000000001E-5</v>
      </c>
      <c r="H277" s="71" t="s">
        <v>43</v>
      </c>
      <c r="I277" s="334">
        <v>0.90000199999999997</v>
      </c>
      <c r="J277" s="71" t="s">
        <v>43</v>
      </c>
      <c r="K277" s="330">
        <v>0.153</v>
      </c>
    </row>
    <row r="278" spans="1:11" x14ac:dyDescent="0.25">
      <c r="A278" s="70" t="s">
        <v>409</v>
      </c>
      <c r="B278" s="70" t="s">
        <v>731</v>
      </c>
      <c r="C278" s="70" t="s">
        <v>75</v>
      </c>
      <c r="D278" s="71" t="s">
        <v>72</v>
      </c>
      <c r="E278" s="330">
        <v>1.2999999999999999E-4</v>
      </c>
      <c r="F278" s="71" t="s">
        <v>72</v>
      </c>
      <c r="G278" s="330">
        <v>2.3300000000000001E-5</v>
      </c>
      <c r="H278" s="71" t="s">
        <v>72</v>
      </c>
      <c r="I278" s="334">
        <v>1.5899999999999999E-4</v>
      </c>
      <c r="J278" s="71" t="s">
        <v>72</v>
      </c>
      <c r="K278" s="330">
        <v>3.4E-5</v>
      </c>
    </row>
    <row r="279" spans="1:11" x14ac:dyDescent="0.25">
      <c r="A279" s="70" t="s">
        <v>410</v>
      </c>
      <c r="B279" s="70" t="s">
        <v>732</v>
      </c>
      <c r="C279" s="70" t="s">
        <v>75</v>
      </c>
      <c r="D279" s="71" t="s">
        <v>35</v>
      </c>
      <c r="E279" s="330">
        <v>4.8899999999999997</v>
      </c>
      <c r="F279" s="71" t="s">
        <v>36</v>
      </c>
      <c r="G279" s="330">
        <v>6.45</v>
      </c>
      <c r="H279" s="71" t="s">
        <v>36</v>
      </c>
      <c r="I279" s="334">
        <v>2.4700000000000002</v>
      </c>
      <c r="J279" s="71" t="s">
        <v>37</v>
      </c>
      <c r="K279" s="330">
        <v>0.53400000000000003</v>
      </c>
    </row>
    <row r="280" spans="1:11" x14ac:dyDescent="0.25">
      <c r="A280" s="70" t="s">
        <v>411</v>
      </c>
      <c r="B280" s="70" t="s">
        <v>733</v>
      </c>
      <c r="C280" s="70" t="s">
        <v>75</v>
      </c>
      <c r="D280" s="71" t="s">
        <v>72</v>
      </c>
      <c r="E280" s="330">
        <v>1.3100000000000001E-4</v>
      </c>
      <c r="F280" s="71" t="s">
        <v>72</v>
      </c>
      <c r="G280" s="330">
        <v>2.34E-5</v>
      </c>
      <c r="H280" s="71" t="s">
        <v>72</v>
      </c>
      <c r="I280" s="334">
        <v>1.6000000000000001E-4</v>
      </c>
      <c r="J280" s="71" t="s">
        <v>72</v>
      </c>
      <c r="K280" s="330">
        <v>3.4999999999999997E-5</v>
      </c>
    </row>
    <row r="281" spans="1:11" x14ac:dyDescent="0.25">
      <c r="A281" s="70" t="s">
        <v>412</v>
      </c>
      <c r="B281" s="70" t="s">
        <v>734</v>
      </c>
      <c r="C281" s="70" t="s">
        <v>67</v>
      </c>
      <c r="D281" s="71" t="s">
        <v>44</v>
      </c>
      <c r="E281" s="330">
        <v>1.49</v>
      </c>
      <c r="F281" s="71" t="s">
        <v>35</v>
      </c>
      <c r="G281" s="330">
        <v>2.06</v>
      </c>
      <c r="H281" s="71" t="s">
        <v>43</v>
      </c>
      <c r="I281" s="334">
        <v>1.0100020000000001</v>
      </c>
      <c r="J281" s="71" t="s">
        <v>35</v>
      </c>
      <c r="K281" s="330">
        <v>0.23899999999999999</v>
      </c>
    </row>
    <row r="282" spans="1:11" x14ac:dyDescent="0.25">
      <c r="A282" s="70" t="s">
        <v>413</v>
      </c>
      <c r="B282" s="70" t="s">
        <v>414</v>
      </c>
      <c r="C282" s="70" t="s">
        <v>60</v>
      </c>
      <c r="D282" s="71" t="s">
        <v>43</v>
      </c>
      <c r="E282" s="330">
        <v>2.4900009999999999</v>
      </c>
      <c r="F282" s="71" t="s">
        <v>35</v>
      </c>
      <c r="G282" s="330">
        <v>2.7600009999999999</v>
      </c>
      <c r="H282" s="71" t="s">
        <v>35</v>
      </c>
      <c r="I282" s="334">
        <v>1.38</v>
      </c>
      <c r="J282" s="71" t="s">
        <v>35</v>
      </c>
      <c r="K282" s="330">
        <v>0.33300000000000002</v>
      </c>
    </row>
    <row r="283" spans="1:11" x14ac:dyDescent="0.25">
      <c r="A283" s="70" t="s">
        <v>415</v>
      </c>
      <c r="B283" s="70" t="s">
        <v>416</v>
      </c>
      <c r="C283" s="70" t="s">
        <v>74</v>
      </c>
      <c r="D283" s="71" t="s">
        <v>44</v>
      </c>
      <c r="E283" s="330">
        <v>1.6000030000000001</v>
      </c>
      <c r="F283" s="71" t="s">
        <v>72</v>
      </c>
      <c r="G283" s="330">
        <v>2.3499999999999999E-5</v>
      </c>
      <c r="H283" s="71" t="s">
        <v>43</v>
      </c>
      <c r="I283" s="334">
        <v>0.87000100000000002</v>
      </c>
      <c r="J283" s="71" t="s">
        <v>35</v>
      </c>
      <c r="K283" s="330">
        <v>0.33</v>
      </c>
    </row>
    <row r="284" spans="1:11" x14ac:dyDescent="0.25">
      <c r="A284" s="70" t="s">
        <v>417</v>
      </c>
      <c r="B284" s="70" t="s">
        <v>735</v>
      </c>
      <c r="C284" s="70" t="s">
        <v>70</v>
      </c>
      <c r="D284" s="71" t="s">
        <v>72</v>
      </c>
      <c r="E284" s="330">
        <v>1.3200000000000001E-4</v>
      </c>
      <c r="F284" s="71" t="s">
        <v>72</v>
      </c>
      <c r="G284" s="330">
        <v>2.3600000000000001E-5</v>
      </c>
      <c r="H284" s="71" t="s">
        <v>72</v>
      </c>
      <c r="I284" s="334">
        <v>1.6100000000000001E-4</v>
      </c>
      <c r="J284" s="71" t="s">
        <v>35</v>
      </c>
      <c r="K284" s="330">
        <v>0.28299999999999997</v>
      </c>
    </row>
    <row r="285" spans="1:11" x14ac:dyDescent="0.25">
      <c r="A285" s="70" t="s">
        <v>419</v>
      </c>
      <c r="B285" s="70" t="s">
        <v>736</v>
      </c>
      <c r="C285" s="70" t="s">
        <v>62</v>
      </c>
      <c r="D285" s="71" t="s">
        <v>44</v>
      </c>
      <c r="E285" s="330">
        <v>1.3300019999999999</v>
      </c>
      <c r="F285" s="71" t="s">
        <v>72</v>
      </c>
      <c r="G285" s="330">
        <v>2.37E-5</v>
      </c>
      <c r="H285" s="71" t="s">
        <v>43</v>
      </c>
      <c r="I285" s="334">
        <v>0.83</v>
      </c>
      <c r="J285" s="71" t="s">
        <v>72</v>
      </c>
      <c r="K285" s="330">
        <v>3.3000000000000003E-5</v>
      </c>
    </row>
    <row r="286" spans="1:11" x14ac:dyDescent="0.25">
      <c r="A286" s="70" t="s">
        <v>420</v>
      </c>
      <c r="B286" s="70" t="s">
        <v>737</v>
      </c>
      <c r="C286" s="70" t="s">
        <v>62</v>
      </c>
      <c r="D286" s="71" t="s">
        <v>72</v>
      </c>
      <c r="E286" s="330">
        <v>1.3300000000000001E-4</v>
      </c>
      <c r="F286" s="71" t="s">
        <v>72</v>
      </c>
      <c r="G286" s="330">
        <v>2.3799999999999999E-5</v>
      </c>
      <c r="H286" s="71" t="s">
        <v>72</v>
      </c>
      <c r="I286" s="334">
        <v>1.6200000000000001E-4</v>
      </c>
      <c r="J286" s="71" t="s">
        <v>72</v>
      </c>
      <c r="K286" s="330">
        <v>3.1999999999999999E-5</v>
      </c>
    </row>
    <row r="287" spans="1:11" x14ac:dyDescent="0.25">
      <c r="A287" s="70" t="s">
        <v>421</v>
      </c>
      <c r="B287" s="70" t="s">
        <v>738</v>
      </c>
      <c r="C287" s="70" t="s">
        <v>71</v>
      </c>
      <c r="D287" s="71" t="s">
        <v>72</v>
      </c>
      <c r="E287" s="330">
        <v>1.34E-4</v>
      </c>
      <c r="F287" s="71" t="s">
        <v>72</v>
      </c>
      <c r="G287" s="330">
        <v>2.3900000000000002E-5</v>
      </c>
      <c r="H287" s="71" t="s">
        <v>72</v>
      </c>
      <c r="I287" s="334">
        <v>1.63E-4</v>
      </c>
      <c r="J287" s="71" t="s">
        <v>72</v>
      </c>
      <c r="K287" s="330">
        <v>3.1000000000000001E-5</v>
      </c>
    </row>
    <row r="288" spans="1:11" x14ac:dyDescent="0.25">
      <c r="A288" s="70" t="s">
        <v>422</v>
      </c>
      <c r="B288" s="70" t="s">
        <v>739</v>
      </c>
      <c r="C288" s="70" t="s">
        <v>62</v>
      </c>
      <c r="D288" s="71" t="s">
        <v>72</v>
      </c>
      <c r="E288" s="330">
        <v>1.35E-4</v>
      </c>
      <c r="F288" s="71" t="s">
        <v>72</v>
      </c>
      <c r="G288" s="330">
        <v>2.4000000000000001E-5</v>
      </c>
      <c r="H288" s="71" t="s">
        <v>72</v>
      </c>
      <c r="I288" s="334">
        <v>1.64E-4</v>
      </c>
      <c r="J288" s="71" t="s">
        <v>72</v>
      </c>
      <c r="K288" s="330">
        <v>3.0000000000000001E-5</v>
      </c>
    </row>
    <row r="289" spans="1:11" x14ac:dyDescent="0.25">
      <c r="A289" s="70" t="s">
        <v>423</v>
      </c>
      <c r="B289" s="70" t="s">
        <v>740</v>
      </c>
      <c r="C289" s="70" t="s">
        <v>507</v>
      </c>
      <c r="D289" s="71" t="s">
        <v>44</v>
      </c>
      <c r="E289" s="330">
        <v>1.5200009999999999</v>
      </c>
      <c r="F289" s="71" t="s">
        <v>72</v>
      </c>
      <c r="G289" s="330">
        <v>2.41E-5</v>
      </c>
      <c r="H289" s="71" t="s">
        <v>43</v>
      </c>
      <c r="I289" s="334">
        <v>1.04</v>
      </c>
      <c r="J289" s="71" t="s">
        <v>72</v>
      </c>
      <c r="K289" s="330">
        <v>2.9E-5</v>
      </c>
    </row>
    <row r="290" spans="1:11" x14ac:dyDescent="0.25">
      <c r="A290" s="70" t="s">
        <v>424</v>
      </c>
      <c r="B290" s="70" t="s">
        <v>741</v>
      </c>
      <c r="C290" s="70" t="s">
        <v>70</v>
      </c>
      <c r="D290" s="71" t="s">
        <v>47</v>
      </c>
      <c r="E290" s="330">
        <v>0.690002</v>
      </c>
      <c r="F290" s="71" t="s">
        <v>72</v>
      </c>
      <c r="G290" s="330">
        <v>2.4199999999999999E-5</v>
      </c>
      <c r="H290" s="71" t="s">
        <v>43</v>
      </c>
      <c r="I290" s="334">
        <v>0.42000100000000001</v>
      </c>
      <c r="J290" s="71" t="s">
        <v>72</v>
      </c>
      <c r="K290" s="330">
        <v>2.8E-5</v>
      </c>
    </row>
    <row r="291" spans="1:11" x14ac:dyDescent="0.25">
      <c r="A291" s="70" t="s">
        <v>425</v>
      </c>
      <c r="B291" s="70" t="s">
        <v>426</v>
      </c>
      <c r="C291" s="70" t="s">
        <v>74</v>
      </c>
      <c r="D291" s="71" t="s">
        <v>47</v>
      </c>
      <c r="E291" s="330">
        <v>0.88000500000000004</v>
      </c>
      <c r="F291" s="71" t="s">
        <v>72</v>
      </c>
      <c r="G291" s="330">
        <v>2.4300000000000001E-5</v>
      </c>
      <c r="H291" s="71" t="s">
        <v>72</v>
      </c>
      <c r="I291" s="334">
        <v>1.65E-4</v>
      </c>
      <c r="J291" s="71" t="s">
        <v>72</v>
      </c>
      <c r="K291" s="330">
        <v>2.6999999999999999E-5</v>
      </c>
    </row>
    <row r="292" spans="1:11" x14ac:dyDescent="0.25">
      <c r="A292" s="70" t="s">
        <v>427</v>
      </c>
      <c r="B292" s="70" t="s">
        <v>742</v>
      </c>
      <c r="C292" s="70" t="s">
        <v>76</v>
      </c>
      <c r="D292" s="71" t="s">
        <v>72</v>
      </c>
      <c r="E292" s="330">
        <v>1.36E-4</v>
      </c>
      <c r="F292" s="71" t="s">
        <v>72</v>
      </c>
      <c r="G292" s="330">
        <v>2.44E-5</v>
      </c>
      <c r="H292" s="71" t="s">
        <v>72</v>
      </c>
      <c r="I292" s="334">
        <v>1.66E-4</v>
      </c>
      <c r="J292" s="71" t="s">
        <v>72</v>
      </c>
      <c r="K292" s="330">
        <v>2.5999999999999998E-5</v>
      </c>
    </row>
    <row r="293" spans="1:11" x14ac:dyDescent="0.25">
      <c r="A293" s="70" t="s">
        <v>428</v>
      </c>
      <c r="B293" s="70" t="s">
        <v>743</v>
      </c>
      <c r="C293" s="70" t="s">
        <v>62</v>
      </c>
      <c r="D293" s="71" t="s">
        <v>72</v>
      </c>
      <c r="E293" s="330">
        <v>1.37E-4</v>
      </c>
      <c r="F293" s="71" t="s">
        <v>72</v>
      </c>
      <c r="G293" s="330">
        <v>2.4499999999999999E-5</v>
      </c>
      <c r="H293" s="71" t="s">
        <v>72</v>
      </c>
      <c r="I293" s="334">
        <v>1.6699999999999999E-4</v>
      </c>
      <c r="J293" s="71" t="s">
        <v>72</v>
      </c>
      <c r="K293" s="330">
        <v>2.5000000000000001E-5</v>
      </c>
    </row>
    <row r="294" spans="1:11" x14ac:dyDescent="0.25">
      <c r="A294" s="70" t="s">
        <v>429</v>
      </c>
      <c r="B294" s="70" t="s">
        <v>744</v>
      </c>
      <c r="C294" s="70" t="s">
        <v>76</v>
      </c>
      <c r="D294" s="71" t="s">
        <v>44</v>
      </c>
      <c r="E294" s="330">
        <v>1.77</v>
      </c>
      <c r="F294" s="71" t="s">
        <v>35</v>
      </c>
      <c r="G294" s="330">
        <v>1.33</v>
      </c>
      <c r="H294" s="71" t="s">
        <v>43</v>
      </c>
      <c r="I294" s="334">
        <v>1.05</v>
      </c>
      <c r="J294" s="71" t="s">
        <v>35</v>
      </c>
      <c r="K294" s="330">
        <v>0.29400100000000001</v>
      </c>
    </row>
    <row r="295" spans="1:11" x14ac:dyDescent="0.25">
      <c r="A295" s="70" t="s">
        <v>430</v>
      </c>
      <c r="B295" s="70" t="s">
        <v>745</v>
      </c>
      <c r="C295" s="70" t="s">
        <v>70</v>
      </c>
      <c r="D295" s="71" t="s">
        <v>72</v>
      </c>
      <c r="E295" s="330">
        <v>1.3799999999999999E-4</v>
      </c>
      <c r="F295" s="71" t="s">
        <v>72</v>
      </c>
      <c r="G295" s="330">
        <v>2.4600000000000002E-5</v>
      </c>
      <c r="H295" s="71" t="s">
        <v>72</v>
      </c>
      <c r="I295" s="334">
        <v>1.6799999999999999E-4</v>
      </c>
      <c r="J295" s="71" t="s">
        <v>72</v>
      </c>
      <c r="K295" s="330">
        <v>2.4000000000000001E-5</v>
      </c>
    </row>
    <row r="296" spans="1:11" x14ac:dyDescent="0.25">
      <c r="A296" s="70" t="s">
        <v>431</v>
      </c>
      <c r="B296" s="70" t="s">
        <v>746</v>
      </c>
      <c r="C296" s="70" t="s">
        <v>75</v>
      </c>
      <c r="D296" s="71" t="s">
        <v>72</v>
      </c>
      <c r="E296" s="330">
        <v>1.3899999999999999E-4</v>
      </c>
      <c r="F296" s="71" t="s">
        <v>72</v>
      </c>
      <c r="G296" s="330">
        <v>2.4700000000000001E-5</v>
      </c>
      <c r="H296" s="71" t="s">
        <v>72</v>
      </c>
      <c r="I296" s="334">
        <v>1.6899999999999999E-4</v>
      </c>
      <c r="J296" s="71" t="s">
        <v>72</v>
      </c>
      <c r="K296" s="330">
        <v>2.3E-5</v>
      </c>
    </row>
    <row r="297" spans="1:11" x14ac:dyDescent="0.25">
      <c r="A297" s="70" t="s">
        <v>432</v>
      </c>
      <c r="B297" s="70" t="s">
        <v>747</v>
      </c>
      <c r="C297" s="70" t="s">
        <v>76</v>
      </c>
      <c r="D297" s="71" t="s">
        <v>72</v>
      </c>
      <c r="E297" s="330">
        <v>1.3999999999999999E-4</v>
      </c>
      <c r="F297" s="71" t="s">
        <v>72</v>
      </c>
      <c r="G297" s="330">
        <v>2.48E-5</v>
      </c>
      <c r="H297" s="71" t="s">
        <v>72</v>
      </c>
      <c r="I297" s="334">
        <v>1.7000000000000001E-4</v>
      </c>
      <c r="J297" s="71" t="s">
        <v>72</v>
      </c>
      <c r="K297" s="330">
        <v>2.1999999999999999E-5</v>
      </c>
    </row>
    <row r="298" spans="1:11" x14ac:dyDescent="0.25">
      <c r="A298" s="70" t="s">
        <v>433</v>
      </c>
      <c r="B298" s="70" t="s">
        <v>748</v>
      </c>
      <c r="C298" s="70" t="s">
        <v>75</v>
      </c>
      <c r="D298" s="71" t="s">
        <v>44</v>
      </c>
      <c r="E298" s="330">
        <v>1.39</v>
      </c>
      <c r="F298" s="71" t="s">
        <v>35</v>
      </c>
      <c r="G298" s="330">
        <v>1.63</v>
      </c>
      <c r="H298" s="71" t="s">
        <v>35</v>
      </c>
      <c r="I298" s="334">
        <v>1.1100019999999999</v>
      </c>
      <c r="J298" s="71" t="s">
        <v>35</v>
      </c>
      <c r="K298" s="330">
        <v>0.26800000000000002</v>
      </c>
    </row>
    <row r="299" spans="1:11" x14ac:dyDescent="0.25">
      <c r="A299" s="70" t="s">
        <v>434</v>
      </c>
      <c r="B299" s="70" t="s">
        <v>749</v>
      </c>
      <c r="C299" s="70" t="s">
        <v>76</v>
      </c>
      <c r="D299" s="71" t="s">
        <v>44</v>
      </c>
      <c r="E299" s="330">
        <v>1.7300009999999999</v>
      </c>
      <c r="F299" s="71" t="s">
        <v>35</v>
      </c>
      <c r="G299" s="330">
        <v>1.73</v>
      </c>
      <c r="H299" s="71" t="s">
        <v>43</v>
      </c>
      <c r="I299" s="334">
        <v>0.96</v>
      </c>
      <c r="J299" s="71" t="s">
        <v>35</v>
      </c>
      <c r="K299" s="330">
        <v>0.27600000000000002</v>
      </c>
    </row>
    <row r="300" spans="1:11" x14ac:dyDescent="0.25">
      <c r="A300" s="70" t="s">
        <v>435</v>
      </c>
      <c r="B300" s="70" t="s">
        <v>436</v>
      </c>
      <c r="C300" s="70" t="s">
        <v>74</v>
      </c>
      <c r="D300" s="71" t="s">
        <v>72</v>
      </c>
      <c r="E300" s="330">
        <v>1.4100000000000001E-4</v>
      </c>
      <c r="F300" s="71" t="s">
        <v>72</v>
      </c>
      <c r="G300" s="330">
        <v>2.4899999999999999E-5</v>
      </c>
      <c r="H300" s="71" t="s">
        <v>72</v>
      </c>
      <c r="I300" s="334">
        <v>1.7100000000000001E-4</v>
      </c>
      <c r="J300" s="71" t="s">
        <v>72</v>
      </c>
      <c r="K300" s="330">
        <v>2.0999999999999999E-5</v>
      </c>
    </row>
    <row r="301" spans="1:11" x14ac:dyDescent="0.25">
      <c r="A301" s="70" t="s">
        <v>437</v>
      </c>
      <c r="B301" s="70" t="s">
        <v>438</v>
      </c>
      <c r="C301" s="70" t="s">
        <v>60</v>
      </c>
      <c r="D301" s="71" t="s">
        <v>38</v>
      </c>
      <c r="E301" s="330">
        <v>20.29</v>
      </c>
      <c r="F301" s="71" t="s">
        <v>37</v>
      </c>
      <c r="G301" s="330">
        <v>9.1199999999999992</v>
      </c>
      <c r="H301" s="71" t="s">
        <v>38</v>
      </c>
      <c r="I301" s="334">
        <v>3.87</v>
      </c>
      <c r="J301" s="71" t="s">
        <v>37</v>
      </c>
      <c r="K301" s="330">
        <v>0.65300000000000002</v>
      </c>
    </row>
    <row r="302" spans="1:11" x14ac:dyDescent="0.25">
      <c r="A302" s="70" t="s">
        <v>439</v>
      </c>
      <c r="B302" s="70" t="s">
        <v>750</v>
      </c>
      <c r="C302" s="70" t="s">
        <v>75</v>
      </c>
      <c r="D302" s="71" t="s">
        <v>72</v>
      </c>
      <c r="E302" s="330">
        <v>1.4200000000000001E-4</v>
      </c>
      <c r="F302" s="71" t="s">
        <v>72</v>
      </c>
      <c r="G302" s="330">
        <v>2.5000000000000001E-5</v>
      </c>
      <c r="H302" s="71" t="s">
        <v>72</v>
      </c>
      <c r="I302" s="334">
        <v>1.7200000000000001E-4</v>
      </c>
      <c r="J302" s="71" t="s">
        <v>72</v>
      </c>
      <c r="K302" s="330">
        <v>2.0000000000000002E-5</v>
      </c>
    </row>
    <row r="303" spans="1:11" x14ac:dyDescent="0.25">
      <c r="A303" s="70" t="s">
        <v>440</v>
      </c>
      <c r="B303" s="70" t="s">
        <v>441</v>
      </c>
      <c r="C303" s="70" t="s">
        <v>60</v>
      </c>
      <c r="D303" s="71" t="s">
        <v>72</v>
      </c>
      <c r="E303" s="330">
        <v>1.4300000000000001E-4</v>
      </c>
      <c r="F303" s="71" t="s">
        <v>72</v>
      </c>
      <c r="G303" s="330">
        <v>2.51E-5</v>
      </c>
      <c r="H303" s="71" t="s">
        <v>72</v>
      </c>
      <c r="I303" s="334">
        <v>1.73E-4</v>
      </c>
      <c r="J303" s="71" t="s">
        <v>72</v>
      </c>
      <c r="K303" s="330">
        <v>1.9000000000000001E-5</v>
      </c>
    </row>
    <row r="304" spans="1:11" x14ac:dyDescent="0.25">
      <c r="A304" s="70" t="s">
        <v>442</v>
      </c>
      <c r="B304" s="70" t="s">
        <v>751</v>
      </c>
      <c r="C304" s="70" t="s">
        <v>70</v>
      </c>
      <c r="D304" s="71" t="s">
        <v>47</v>
      </c>
      <c r="E304" s="330">
        <v>0.88000599999999995</v>
      </c>
      <c r="F304" s="71" t="s">
        <v>72</v>
      </c>
      <c r="G304" s="330">
        <v>2.5199999999999999E-5</v>
      </c>
      <c r="H304" s="71" t="s">
        <v>43</v>
      </c>
      <c r="I304" s="334">
        <v>0.71000399999999997</v>
      </c>
      <c r="J304" s="71" t="s">
        <v>43</v>
      </c>
      <c r="K304" s="330">
        <v>0.22</v>
      </c>
    </row>
    <row r="305" spans="1:11" x14ac:dyDescent="0.25">
      <c r="A305" s="70" t="s">
        <v>443</v>
      </c>
      <c r="B305" s="70" t="s">
        <v>752</v>
      </c>
      <c r="C305" s="70" t="s">
        <v>62</v>
      </c>
      <c r="D305" s="71" t="s">
        <v>72</v>
      </c>
      <c r="E305" s="330">
        <v>1.44E-4</v>
      </c>
      <c r="F305" s="71" t="s">
        <v>72</v>
      </c>
      <c r="G305" s="330">
        <v>2.5299999999999998E-5</v>
      </c>
      <c r="H305" s="71" t="s">
        <v>72</v>
      </c>
      <c r="I305" s="334">
        <v>1.74E-4</v>
      </c>
      <c r="J305" s="71" t="s">
        <v>72</v>
      </c>
      <c r="K305" s="330">
        <v>1.8E-5</v>
      </c>
    </row>
    <row r="306" spans="1:11" x14ac:dyDescent="0.25">
      <c r="A306" s="70" t="s">
        <v>444</v>
      </c>
      <c r="B306" s="70" t="s">
        <v>753</v>
      </c>
      <c r="C306" s="70" t="s">
        <v>76</v>
      </c>
      <c r="D306" s="71" t="s">
        <v>72</v>
      </c>
      <c r="E306" s="330">
        <v>1.45E-4</v>
      </c>
      <c r="F306" s="71" t="s">
        <v>72</v>
      </c>
      <c r="G306" s="330">
        <v>2.5400000000000001E-5</v>
      </c>
      <c r="H306" s="71" t="s">
        <v>72</v>
      </c>
      <c r="I306" s="334">
        <v>1.75E-4</v>
      </c>
      <c r="J306" s="71" t="s">
        <v>72</v>
      </c>
      <c r="K306" s="330">
        <v>1.7E-5</v>
      </c>
    </row>
    <row r="307" spans="1:11" x14ac:dyDescent="0.25">
      <c r="A307" s="70" t="s">
        <v>445</v>
      </c>
      <c r="B307" s="70" t="s">
        <v>754</v>
      </c>
      <c r="C307" s="70" t="s">
        <v>67</v>
      </c>
      <c r="D307" s="71" t="s">
        <v>35</v>
      </c>
      <c r="E307" s="330">
        <v>4.45</v>
      </c>
      <c r="F307" s="71" t="s">
        <v>72</v>
      </c>
      <c r="G307" s="330">
        <v>2.55E-5</v>
      </c>
      <c r="H307" s="71" t="s">
        <v>35</v>
      </c>
      <c r="I307" s="334">
        <v>1.53</v>
      </c>
      <c r="J307" s="71" t="s">
        <v>72</v>
      </c>
      <c r="K307" s="330">
        <v>1.5999999999999999E-5</v>
      </c>
    </row>
    <row r="308" spans="1:11" x14ac:dyDescent="0.25">
      <c r="A308" s="70" t="s">
        <v>446</v>
      </c>
      <c r="B308" s="70" t="s">
        <v>755</v>
      </c>
      <c r="C308" s="70" t="s">
        <v>71</v>
      </c>
      <c r="D308" s="71" t="s">
        <v>72</v>
      </c>
      <c r="E308" s="330">
        <v>1.46E-4</v>
      </c>
      <c r="F308" s="71" t="s">
        <v>72</v>
      </c>
      <c r="G308" s="330">
        <v>2.5599999999999999E-5</v>
      </c>
      <c r="H308" s="71" t="s">
        <v>72</v>
      </c>
      <c r="I308" s="334">
        <v>1.76E-4</v>
      </c>
      <c r="J308" s="71" t="s">
        <v>72</v>
      </c>
      <c r="K308" s="330">
        <v>1.5E-5</v>
      </c>
    </row>
    <row r="309" spans="1:11" x14ac:dyDescent="0.25">
      <c r="A309" s="70" t="s">
        <v>447</v>
      </c>
      <c r="B309" s="70" t="s">
        <v>756</v>
      </c>
      <c r="C309" s="70" t="s">
        <v>67</v>
      </c>
      <c r="D309" s="71" t="s">
        <v>72</v>
      </c>
      <c r="E309" s="330">
        <v>1.47E-4</v>
      </c>
      <c r="F309" s="71" t="s">
        <v>72</v>
      </c>
      <c r="G309" s="330">
        <v>2.5700000000000001E-5</v>
      </c>
      <c r="H309" s="71" t="s">
        <v>72</v>
      </c>
      <c r="I309" s="334">
        <v>1.7699999999999999E-4</v>
      </c>
      <c r="J309" s="71" t="s">
        <v>72</v>
      </c>
      <c r="K309" s="330">
        <v>1.4E-5</v>
      </c>
    </row>
    <row r="310" spans="1:11" x14ac:dyDescent="0.25">
      <c r="A310" s="70" t="s">
        <v>448</v>
      </c>
      <c r="B310" s="70" t="s">
        <v>757</v>
      </c>
      <c r="C310" s="70" t="s">
        <v>67</v>
      </c>
      <c r="D310" s="71" t="s">
        <v>43</v>
      </c>
      <c r="E310" s="330">
        <v>3.02</v>
      </c>
      <c r="F310" s="71" t="s">
        <v>35</v>
      </c>
      <c r="G310" s="330">
        <v>2.4000010000000001</v>
      </c>
      <c r="H310" s="71" t="s">
        <v>35</v>
      </c>
      <c r="I310" s="334">
        <v>1.3200019999999999</v>
      </c>
      <c r="J310" s="71" t="s">
        <v>72</v>
      </c>
      <c r="K310" s="330">
        <v>1.2999999999999999E-5</v>
      </c>
    </row>
    <row r="311" spans="1:11" x14ac:dyDescent="0.25">
      <c r="A311" s="70" t="s">
        <v>449</v>
      </c>
      <c r="B311" s="70" t="s">
        <v>450</v>
      </c>
      <c r="C311" s="70" t="s">
        <v>60</v>
      </c>
      <c r="D311" s="71" t="s">
        <v>47</v>
      </c>
      <c r="E311" s="330">
        <v>0.82</v>
      </c>
      <c r="F311" s="71" t="s">
        <v>72</v>
      </c>
      <c r="G311" s="330">
        <v>2.58E-5</v>
      </c>
      <c r="H311" s="71" t="s">
        <v>72</v>
      </c>
      <c r="I311" s="334">
        <v>1.7799999999999999E-4</v>
      </c>
      <c r="J311" s="71" t="s">
        <v>72</v>
      </c>
      <c r="K311" s="330">
        <v>1.2E-5</v>
      </c>
    </row>
    <row r="312" spans="1:11" x14ac:dyDescent="0.25">
      <c r="A312" s="70" t="s">
        <v>451</v>
      </c>
      <c r="B312" s="70" t="s">
        <v>758</v>
      </c>
      <c r="C312" s="70" t="s">
        <v>75</v>
      </c>
      <c r="D312" s="71" t="s">
        <v>72</v>
      </c>
      <c r="E312" s="330">
        <v>1.4799999999999999E-4</v>
      </c>
      <c r="F312" s="71" t="s">
        <v>72</v>
      </c>
      <c r="G312" s="330">
        <v>2.5899999999999999E-5</v>
      </c>
      <c r="H312" s="71" t="s">
        <v>72</v>
      </c>
      <c r="I312" s="334">
        <v>1.7899999999999999E-4</v>
      </c>
      <c r="J312" s="71" t="s">
        <v>72</v>
      </c>
      <c r="K312" s="330">
        <v>1.1E-5</v>
      </c>
    </row>
    <row r="313" spans="1:11" x14ac:dyDescent="0.25">
      <c r="A313" s="70" t="s">
        <v>452</v>
      </c>
      <c r="B313" s="70" t="s">
        <v>759</v>
      </c>
      <c r="C313" s="70" t="s">
        <v>70</v>
      </c>
      <c r="D313" s="71" t="s">
        <v>44</v>
      </c>
      <c r="E313" s="330">
        <v>2.1900010000000001</v>
      </c>
      <c r="F313" s="71" t="s">
        <v>35</v>
      </c>
      <c r="G313" s="330">
        <v>1.95</v>
      </c>
      <c r="H313" s="71" t="s">
        <v>35</v>
      </c>
      <c r="I313" s="334">
        <v>1.120001</v>
      </c>
      <c r="J313" s="71" t="s">
        <v>35</v>
      </c>
      <c r="K313" s="330">
        <v>0.35</v>
      </c>
    </row>
    <row r="314" spans="1:11" x14ac:dyDescent="0.25">
      <c r="A314" s="70" t="s">
        <v>453</v>
      </c>
      <c r="B314" s="70" t="s">
        <v>760</v>
      </c>
      <c r="C314" s="70" t="s">
        <v>71</v>
      </c>
      <c r="D314" s="71" t="s">
        <v>47</v>
      </c>
      <c r="E314" s="330">
        <v>0.68000300000000002</v>
      </c>
      <c r="F314" s="71" t="s">
        <v>72</v>
      </c>
      <c r="G314" s="330">
        <v>2.5999999999999998E-5</v>
      </c>
      <c r="H314" s="71" t="s">
        <v>43</v>
      </c>
      <c r="I314" s="334">
        <v>0.48000100000000001</v>
      </c>
      <c r="J314" s="71" t="s">
        <v>72</v>
      </c>
      <c r="K314" s="330">
        <v>1.0000000000000001E-5</v>
      </c>
    </row>
    <row r="315" spans="1:11" x14ac:dyDescent="0.25">
      <c r="A315" s="70" t="s">
        <v>454</v>
      </c>
      <c r="B315" s="70" t="s">
        <v>761</v>
      </c>
      <c r="C315" s="70" t="s">
        <v>75</v>
      </c>
      <c r="D315" s="71" t="s">
        <v>36</v>
      </c>
      <c r="E315" s="330">
        <v>4</v>
      </c>
      <c r="F315" s="71" t="s">
        <v>35</v>
      </c>
      <c r="G315" s="330">
        <v>2.08</v>
      </c>
      <c r="H315" s="71" t="s">
        <v>36</v>
      </c>
      <c r="I315" s="334">
        <v>2.2100010000000001</v>
      </c>
      <c r="J315" s="71" t="s">
        <v>35</v>
      </c>
      <c r="K315" s="330">
        <v>0.35699999999999998</v>
      </c>
    </row>
    <row r="316" spans="1:11" x14ac:dyDescent="0.25">
      <c r="A316" s="70" t="s">
        <v>455</v>
      </c>
      <c r="B316" s="70" t="s">
        <v>762</v>
      </c>
      <c r="C316" s="70" t="s">
        <v>71</v>
      </c>
      <c r="D316" s="71" t="s">
        <v>47</v>
      </c>
      <c r="E316" s="330">
        <v>1.180002</v>
      </c>
      <c r="F316" s="71" t="s">
        <v>72</v>
      </c>
      <c r="G316" s="330">
        <v>2.6100000000000001E-5</v>
      </c>
      <c r="H316" s="71" t="s">
        <v>72</v>
      </c>
      <c r="I316" s="334">
        <v>1.8000000000000001E-4</v>
      </c>
      <c r="J316" s="71" t="s">
        <v>72</v>
      </c>
      <c r="K316" s="330">
        <v>9.0000000000000002E-6</v>
      </c>
    </row>
    <row r="317" spans="1:11" x14ac:dyDescent="0.25">
      <c r="A317" s="70" t="s">
        <v>456</v>
      </c>
      <c r="B317" s="70" t="s">
        <v>763</v>
      </c>
      <c r="C317" s="70" t="s">
        <v>76</v>
      </c>
      <c r="D317" s="71" t="s">
        <v>44</v>
      </c>
      <c r="E317" s="330">
        <v>1.72</v>
      </c>
      <c r="F317" s="71" t="s">
        <v>72</v>
      </c>
      <c r="G317" s="330">
        <v>2.62E-5</v>
      </c>
      <c r="H317" s="71" t="s">
        <v>43</v>
      </c>
      <c r="I317" s="334">
        <v>1.040001</v>
      </c>
      <c r="J317" s="71" t="s">
        <v>35</v>
      </c>
      <c r="K317" s="330">
        <v>0.26200000000000001</v>
      </c>
    </row>
    <row r="318" spans="1:11" x14ac:dyDescent="0.25">
      <c r="A318" s="70" t="s">
        <v>457</v>
      </c>
      <c r="B318" s="70" t="s">
        <v>458</v>
      </c>
      <c r="C318" s="70" t="s">
        <v>74</v>
      </c>
      <c r="D318" s="71" t="s">
        <v>43</v>
      </c>
      <c r="E318" s="330">
        <v>3.32</v>
      </c>
      <c r="F318" s="71" t="s">
        <v>35</v>
      </c>
      <c r="G318" s="330">
        <v>3.71</v>
      </c>
      <c r="H318" s="71" t="s">
        <v>35</v>
      </c>
      <c r="I318" s="334">
        <v>1.3100020000000001</v>
      </c>
      <c r="J318" s="71" t="s">
        <v>35</v>
      </c>
      <c r="K318" s="330">
        <v>0.30399999999999999</v>
      </c>
    </row>
    <row r="319" spans="1:11" x14ac:dyDescent="0.25">
      <c r="A319" s="70" t="s">
        <v>459</v>
      </c>
      <c r="B319" s="70" t="s">
        <v>460</v>
      </c>
      <c r="C319" s="70" t="s">
        <v>60</v>
      </c>
      <c r="D319" s="71" t="s">
        <v>35</v>
      </c>
      <c r="E319" s="330">
        <v>5.16</v>
      </c>
      <c r="F319" s="71" t="s">
        <v>36</v>
      </c>
      <c r="G319" s="330">
        <v>4.5599999999999996</v>
      </c>
      <c r="H319" s="71" t="s">
        <v>37</v>
      </c>
      <c r="I319" s="334">
        <v>1.52</v>
      </c>
      <c r="J319" s="71" t="s">
        <v>37</v>
      </c>
      <c r="K319" s="330">
        <v>0.54100000000000004</v>
      </c>
    </row>
    <row r="320" spans="1:11" x14ac:dyDescent="0.25">
      <c r="A320" s="70" t="s">
        <v>461</v>
      </c>
      <c r="B320" s="70" t="s">
        <v>764</v>
      </c>
      <c r="C320" s="70" t="s">
        <v>67</v>
      </c>
      <c r="D320" s="71" t="s">
        <v>72</v>
      </c>
      <c r="E320" s="330">
        <v>1.4899999999999999E-4</v>
      </c>
      <c r="F320" s="71" t="s">
        <v>72</v>
      </c>
      <c r="G320" s="330">
        <v>2.6299999999999999E-5</v>
      </c>
      <c r="H320" s="71" t="s">
        <v>72</v>
      </c>
      <c r="I320" s="334">
        <v>1.8100000000000001E-4</v>
      </c>
      <c r="J320" s="71" t="s">
        <v>72</v>
      </c>
      <c r="K320" s="330">
        <v>7.9999999999999996E-6</v>
      </c>
    </row>
    <row r="321" spans="1:11" x14ac:dyDescent="0.25">
      <c r="A321" s="70" t="s">
        <v>462</v>
      </c>
      <c r="B321" s="70" t="s">
        <v>765</v>
      </c>
      <c r="C321" s="70" t="s">
        <v>69</v>
      </c>
      <c r="D321" s="71" t="s">
        <v>44</v>
      </c>
      <c r="E321" s="330">
        <v>1.680002</v>
      </c>
      <c r="F321" s="71" t="s">
        <v>35</v>
      </c>
      <c r="G321" s="330">
        <v>1.75</v>
      </c>
      <c r="H321" s="71" t="s">
        <v>43</v>
      </c>
      <c r="I321" s="334">
        <v>0.91000199999999998</v>
      </c>
      <c r="J321" s="71" t="s">
        <v>35</v>
      </c>
      <c r="K321" s="330">
        <v>0.36499999999999999</v>
      </c>
    </row>
    <row r="322" spans="1:11" x14ac:dyDescent="0.25">
      <c r="A322" s="70" t="s">
        <v>463</v>
      </c>
      <c r="B322" s="70" t="s">
        <v>766</v>
      </c>
      <c r="C322" s="70" t="s">
        <v>69</v>
      </c>
      <c r="D322" s="71" t="s">
        <v>47</v>
      </c>
      <c r="E322" s="330">
        <v>1.080001</v>
      </c>
      <c r="F322" s="71" t="s">
        <v>35</v>
      </c>
      <c r="G322" s="330">
        <v>1.24</v>
      </c>
      <c r="H322" s="71" t="s">
        <v>43</v>
      </c>
      <c r="I322" s="334">
        <v>0.70000099999999998</v>
      </c>
      <c r="J322" s="71" t="s">
        <v>43</v>
      </c>
      <c r="K322" s="330">
        <v>0.24399999999999999</v>
      </c>
    </row>
    <row r="323" spans="1:11" x14ac:dyDescent="0.25">
      <c r="A323" s="70" t="s">
        <v>464</v>
      </c>
      <c r="B323" s="70" t="s">
        <v>767</v>
      </c>
      <c r="C323" s="70" t="s">
        <v>75</v>
      </c>
      <c r="D323" s="71" t="s">
        <v>72</v>
      </c>
      <c r="E323" s="330">
        <v>1.4999999999999999E-4</v>
      </c>
      <c r="F323" s="71" t="s">
        <v>72</v>
      </c>
      <c r="G323" s="330">
        <v>2.6400000000000001E-5</v>
      </c>
      <c r="H323" s="71" t="s">
        <v>72</v>
      </c>
      <c r="I323" s="334">
        <v>1.8200000000000001E-4</v>
      </c>
      <c r="J323" s="71" t="s">
        <v>72</v>
      </c>
      <c r="K323" s="330">
        <v>6.9999999999999999E-6</v>
      </c>
    </row>
    <row r="324" spans="1:11" x14ac:dyDescent="0.25">
      <c r="A324" s="70" t="s">
        <v>465</v>
      </c>
      <c r="B324" s="70" t="s">
        <v>768</v>
      </c>
      <c r="C324" s="70" t="s">
        <v>71</v>
      </c>
      <c r="D324" s="71" t="s">
        <v>72</v>
      </c>
      <c r="E324" s="330">
        <v>1.5100000000000001E-4</v>
      </c>
      <c r="F324" s="71" t="s">
        <v>72</v>
      </c>
      <c r="G324" s="330">
        <v>2.65E-5</v>
      </c>
      <c r="H324" s="71" t="s">
        <v>72</v>
      </c>
      <c r="I324" s="334">
        <v>1.83E-4</v>
      </c>
      <c r="J324" s="71" t="s">
        <v>72</v>
      </c>
      <c r="K324" s="330">
        <v>6.0000000000000002E-6</v>
      </c>
    </row>
    <row r="325" spans="1:11" x14ac:dyDescent="0.25">
      <c r="A325" s="70" t="s">
        <v>466</v>
      </c>
      <c r="B325" s="70" t="s">
        <v>769</v>
      </c>
      <c r="C325" s="70" t="s">
        <v>67</v>
      </c>
      <c r="D325" s="71" t="s">
        <v>72</v>
      </c>
      <c r="E325" s="330">
        <v>1.5200000000000001E-4</v>
      </c>
      <c r="F325" s="71" t="s">
        <v>72</v>
      </c>
      <c r="G325" s="330">
        <v>2.6599999999999999E-5</v>
      </c>
      <c r="H325" s="71" t="s">
        <v>72</v>
      </c>
      <c r="I325" s="334">
        <v>1.84E-4</v>
      </c>
      <c r="J325" s="71" t="s">
        <v>72</v>
      </c>
      <c r="K325" s="330">
        <v>5.0000000000000004E-6</v>
      </c>
    </row>
    <row r="326" spans="1:11" x14ac:dyDescent="0.25">
      <c r="A326" s="70" t="s">
        <v>467</v>
      </c>
      <c r="B326" s="70" t="s">
        <v>770</v>
      </c>
      <c r="C326" s="70" t="s">
        <v>74</v>
      </c>
      <c r="D326" s="71" t="s">
        <v>72</v>
      </c>
      <c r="E326" s="330">
        <v>1.5300000000000001E-4</v>
      </c>
      <c r="F326" s="71" t="s">
        <v>72</v>
      </c>
      <c r="G326" s="330">
        <v>2.6699999999999998E-5</v>
      </c>
      <c r="H326" s="71" t="s">
        <v>72</v>
      </c>
      <c r="I326" s="334">
        <v>1.85E-4</v>
      </c>
      <c r="J326" s="71" t="s">
        <v>72</v>
      </c>
      <c r="K326" s="330">
        <v>3.9999999999999998E-6</v>
      </c>
    </row>
    <row r="327" spans="1:11" x14ac:dyDescent="0.25">
      <c r="A327" s="70" t="s">
        <v>468</v>
      </c>
      <c r="B327" s="70" t="s">
        <v>771</v>
      </c>
      <c r="C327" s="70" t="s">
        <v>75</v>
      </c>
      <c r="D327" s="71" t="s">
        <v>47</v>
      </c>
      <c r="E327" s="330">
        <v>0.82000099999999998</v>
      </c>
      <c r="F327" s="71" t="s">
        <v>72</v>
      </c>
      <c r="G327" s="330">
        <v>2.6800000000000001E-5</v>
      </c>
      <c r="H327" s="71" t="s">
        <v>43</v>
      </c>
      <c r="I327" s="334">
        <v>0.59000200000000003</v>
      </c>
      <c r="J327" s="71" t="s">
        <v>43</v>
      </c>
      <c r="K327" s="330">
        <v>0.189</v>
      </c>
    </row>
    <row r="328" spans="1:11" x14ac:dyDescent="0.25">
      <c r="A328" s="70" t="s">
        <v>469</v>
      </c>
      <c r="B328" s="70" t="s">
        <v>772</v>
      </c>
      <c r="C328" s="70" t="s">
        <v>76</v>
      </c>
      <c r="D328" s="71" t="s">
        <v>72</v>
      </c>
      <c r="E328" s="330">
        <v>1.54E-4</v>
      </c>
      <c r="F328" s="71" t="s">
        <v>72</v>
      </c>
      <c r="G328" s="330">
        <v>2.69E-5</v>
      </c>
      <c r="H328" s="71" t="s">
        <v>72</v>
      </c>
      <c r="I328" s="334">
        <v>1.8599999999999999E-4</v>
      </c>
      <c r="J328" s="71" t="s">
        <v>72</v>
      </c>
      <c r="K328" s="330">
        <v>3.0000000000000001E-6</v>
      </c>
    </row>
    <row r="329" spans="1:11" x14ac:dyDescent="0.25">
      <c r="A329" s="70" t="s">
        <v>470</v>
      </c>
      <c r="B329" s="70" t="s">
        <v>773</v>
      </c>
      <c r="C329" s="70" t="s">
        <v>67</v>
      </c>
      <c r="D329" s="71" t="s">
        <v>47</v>
      </c>
      <c r="E329" s="330">
        <v>0.78000100000000006</v>
      </c>
      <c r="F329" s="71" t="s">
        <v>72</v>
      </c>
      <c r="G329" s="330">
        <v>2.6999999999999999E-5</v>
      </c>
      <c r="H329" s="71" t="s">
        <v>72</v>
      </c>
      <c r="I329" s="334">
        <v>1.8699999999999999E-4</v>
      </c>
      <c r="J329" s="71" t="s">
        <v>72</v>
      </c>
      <c r="K329" s="330">
        <v>1.9999999999999999E-6</v>
      </c>
    </row>
    <row r="330" spans="1:11" x14ac:dyDescent="0.25">
      <c r="A330" s="70" t="s">
        <v>471</v>
      </c>
      <c r="B330" s="70" t="s">
        <v>774</v>
      </c>
      <c r="C330" s="70" t="s">
        <v>62</v>
      </c>
      <c r="D330" s="71" t="s">
        <v>44</v>
      </c>
      <c r="E330" s="330">
        <v>1.4500010000000001</v>
      </c>
      <c r="F330" s="71" t="s">
        <v>35</v>
      </c>
      <c r="G330" s="330">
        <v>1.9000001</v>
      </c>
      <c r="H330" s="71" t="s">
        <v>35</v>
      </c>
      <c r="I330" s="334">
        <v>1.1800010000000001</v>
      </c>
      <c r="J330" s="71" t="s">
        <v>72</v>
      </c>
      <c r="K330" s="330">
        <v>9.9999999999999995E-7</v>
      </c>
    </row>
    <row r="331" spans="1:11" x14ac:dyDescent="0.25">
      <c r="A331" s="70" t="s">
        <v>472</v>
      </c>
      <c r="B331" s="70" t="s">
        <v>473</v>
      </c>
      <c r="C331" s="70" t="s">
        <v>60</v>
      </c>
      <c r="D331" s="71" t="s">
        <v>44</v>
      </c>
      <c r="E331" s="330">
        <v>1.2600009999999999</v>
      </c>
      <c r="F331" s="71" t="s">
        <v>35</v>
      </c>
      <c r="G331" s="330">
        <v>1.28</v>
      </c>
      <c r="H331" s="71" t="s">
        <v>43</v>
      </c>
      <c r="I331" s="334">
        <v>0.67</v>
      </c>
      <c r="J331" s="71" t="s">
        <v>35</v>
      </c>
      <c r="K331" s="330">
        <v>0.311</v>
      </c>
    </row>
    <row r="332" spans="1:11" x14ac:dyDescent="0.25">
      <c r="A332" s="70" t="s">
        <v>775</v>
      </c>
      <c r="B332" s="70" t="s">
        <v>775</v>
      </c>
      <c r="C332" s="70" t="s">
        <v>775</v>
      </c>
      <c r="D332" s="71" t="s">
        <v>775</v>
      </c>
      <c r="E332" s="330" t="s">
        <v>775</v>
      </c>
      <c r="F332" s="71" t="s">
        <v>775</v>
      </c>
      <c r="G332" s="330" t="s">
        <v>775</v>
      </c>
      <c r="H332" s="71" t="s">
        <v>775</v>
      </c>
      <c r="I332" s="334" t="s">
        <v>775</v>
      </c>
      <c r="J332" s="71" t="s">
        <v>775</v>
      </c>
      <c r="K332" s="330" t="s">
        <v>775</v>
      </c>
    </row>
    <row r="333" spans="1:11" x14ac:dyDescent="0.25">
      <c r="A333" s="70" t="s">
        <v>775</v>
      </c>
      <c r="B333" s="70" t="s">
        <v>775</v>
      </c>
      <c r="C333" s="70" t="s">
        <v>775</v>
      </c>
      <c r="D333" s="71" t="s">
        <v>775</v>
      </c>
      <c r="E333" s="330" t="s">
        <v>775</v>
      </c>
      <c r="F333" s="71" t="s">
        <v>775</v>
      </c>
      <c r="G333" s="330" t="s">
        <v>775</v>
      </c>
      <c r="H333" s="71" t="s">
        <v>775</v>
      </c>
      <c r="I333" s="334" t="s">
        <v>775</v>
      </c>
      <c r="J333" s="71" t="s">
        <v>775</v>
      </c>
      <c r="K333" s="330" t="s">
        <v>775</v>
      </c>
    </row>
    <row r="334" spans="1:11" x14ac:dyDescent="0.25">
      <c r="A334" s="70" t="s">
        <v>775</v>
      </c>
      <c r="B334" s="70" t="s">
        <v>775</v>
      </c>
      <c r="C334" s="70" t="s">
        <v>775</v>
      </c>
      <c r="D334" s="71" t="s">
        <v>775</v>
      </c>
      <c r="E334" s="330" t="s">
        <v>775</v>
      </c>
      <c r="F334" s="71" t="s">
        <v>775</v>
      </c>
      <c r="G334" s="330" t="s">
        <v>775</v>
      </c>
      <c r="H334" s="71" t="s">
        <v>775</v>
      </c>
      <c r="I334" s="334" t="s">
        <v>775</v>
      </c>
      <c r="J334" s="71" t="s">
        <v>775</v>
      </c>
      <c r="K334" s="330" t="s">
        <v>775</v>
      </c>
    </row>
    <row r="335" spans="1:11" x14ac:dyDescent="0.25">
      <c r="A335" s="70" t="s">
        <v>775</v>
      </c>
      <c r="B335" s="70" t="s">
        <v>775</v>
      </c>
      <c r="C335" s="70" t="s">
        <v>775</v>
      </c>
      <c r="D335" s="71" t="s">
        <v>775</v>
      </c>
      <c r="E335" s="330" t="s">
        <v>775</v>
      </c>
      <c r="F335" s="71" t="s">
        <v>775</v>
      </c>
      <c r="G335" s="330" t="s">
        <v>775</v>
      </c>
      <c r="H335" s="71" t="s">
        <v>775</v>
      </c>
      <c r="I335" s="334" t="s">
        <v>775</v>
      </c>
      <c r="J335" s="71" t="s">
        <v>775</v>
      </c>
      <c r="K335" s="330" t="s">
        <v>775</v>
      </c>
    </row>
    <row r="336" spans="1:11" x14ac:dyDescent="0.25">
      <c r="A336" s="70" t="s">
        <v>775</v>
      </c>
      <c r="B336" s="70" t="s">
        <v>775</v>
      </c>
      <c r="C336" s="70" t="s">
        <v>775</v>
      </c>
      <c r="D336" s="71" t="s">
        <v>775</v>
      </c>
      <c r="E336" s="330" t="s">
        <v>775</v>
      </c>
      <c r="F336" s="71" t="s">
        <v>775</v>
      </c>
      <c r="G336" s="330" t="s">
        <v>775</v>
      </c>
      <c r="H336" s="71" t="s">
        <v>775</v>
      </c>
      <c r="I336" s="334" t="s">
        <v>775</v>
      </c>
      <c r="J336" s="71" t="s">
        <v>775</v>
      </c>
      <c r="K336" s="330" t="s">
        <v>775</v>
      </c>
    </row>
    <row r="337" spans="1:11" x14ac:dyDescent="0.25">
      <c r="A337" s="70" t="s">
        <v>775</v>
      </c>
      <c r="B337" s="70" t="s">
        <v>775</v>
      </c>
      <c r="C337" s="70" t="s">
        <v>775</v>
      </c>
      <c r="D337" s="71" t="s">
        <v>775</v>
      </c>
      <c r="E337" s="330" t="s">
        <v>775</v>
      </c>
      <c r="F337" s="71" t="s">
        <v>775</v>
      </c>
      <c r="G337" s="330" t="s">
        <v>775</v>
      </c>
      <c r="H337" s="71" t="s">
        <v>775</v>
      </c>
      <c r="I337" s="334" t="s">
        <v>775</v>
      </c>
      <c r="J337" s="71" t="s">
        <v>775</v>
      </c>
      <c r="K337" s="330" t="s">
        <v>775</v>
      </c>
    </row>
    <row r="338" spans="1:11" x14ac:dyDescent="0.25">
      <c r="A338" s="70" t="s">
        <v>775</v>
      </c>
      <c r="B338" s="70" t="s">
        <v>775</v>
      </c>
      <c r="C338" s="70" t="s">
        <v>775</v>
      </c>
      <c r="D338" s="71" t="s">
        <v>775</v>
      </c>
      <c r="E338" s="330" t="s">
        <v>775</v>
      </c>
      <c r="F338" s="71" t="s">
        <v>775</v>
      </c>
      <c r="G338" s="330" t="s">
        <v>775</v>
      </c>
      <c r="H338" s="71" t="s">
        <v>775</v>
      </c>
      <c r="I338" s="334" t="s">
        <v>775</v>
      </c>
      <c r="J338" s="71" t="s">
        <v>775</v>
      </c>
      <c r="K338" s="330" t="s">
        <v>775</v>
      </c>
    </row>
    <row r="339" spans="1:11" x14ac:dyDescent="0.25">
      <c r="A339" s="70" t="s">
        <v>775</v>
      </c>
      <c r="B339" s="70" t="s">
        <v>775</v>
      </c>
      <c r="C339" s="70" t="s">
        <v>775</v>
      </c>
      <c r="D339" s="71" t="s">
        <v>775</v>
      </c>
      <c r="E339" s="330" t="s">
        <v>775</v>
      </c>
      <c r="F339" s="71" t="s">
        <v>775</v>
      </c>
      <c r="G339" s="330" t="s">
        <v>775</v>
      </c>
      <c r="H339" s="71" t="s">
        <v>775</v>
      </c>
      <c r="I339" s="334" t="s">
        <v>775</v>
      </c>
      <c r="J339" s="71" t="s">
        <v>775</v>
      </c>
      <c r="K339" s="330" t="s">
        <v>775</v>
      </c>
    </row>
    <row r="340" spans="1:11" x14ac:dyDescent="0.25">
      <c r="A340" s="70" t="s">
        <v>775</v>
      </c>
      <c r="B340" s="70" t="s">
        <v>775</v>
      </c>
      <c r="C340" s="70" t="s">
        <v>775</v>
      </c>
      <c r="D340" s="71" t="s">
        <v>775</v>
      </c>
      <c r="E340" s="330" t="s">
        <v>775</v>
      </c>
      <c r="F340" s="71" t="s">
        <v>775</v>
      </c>
      <c r="G340" s="330" t="s">
        <v>775</v>
      </c>
      <c r="H340" s="71" t="s">
        <v>775</v>
      </c>
      <c r="I340" s="334" t="s">
        <v>775</v>
      </c>
      <c r="J340" s="71" t="s">
        <v>775</v>
      </c>
      <c r="K340" s="330" t="s">
        <v>775</v>
      </c>
    </row>
    <row r="341" spans="1:11" x14ac:dyDescent="0.25">
      <c r="A341" s="70" t="s">
        <v>775</v>
      </c>
      <c r="B341" s="70" t="s">
        <v>775</v>
      </c>
      <c r="C341" s="70" t="s">
        <v>775</v>
      </c>
      <c r="D341" s="71" t="s">
        <v>775</v>
      </c>
      <c r="E341" s="330" t="s">
        <v>775</v>
      </c>
      <c r="F341" s="71" t="s">
        <v>775</v>
      </c>
      <c r="G341" s="330" t="s">
        <v>775</v>
      </c>
      <c r="H341" s="71" t="s">
        <v>775</v>
      </c>
      <c r="I341" s="334" t="s">
        <v>775</v>
      </c>
      <c r="J341" s="71" t="s">
        <v>775</v>
      </c>
      <c r="K341" s="330" t="s">
        <v>775</v>
      </c>
    </row>
    <row r="342" spans="1:11" x14ac:dyDescent="0.25">
      <c r="A342" s="70" t="s">
        <v>775</v>
      </c>
      <c r="B342" s="70" t="s">
        <v>775</v>
      </c>
      <c r="C342" s="70" t="s">
        <v>775</v>
      </c>
      <c r="D342" s="71" t="s">
        <v>775</v>
      </c>
      <c r="E342" s="330" t="s">
        <v>775</v>
      </c>
      <c r="F342" s="71" t="s">
        <v>775</v>
      </c>
      <c r="G342" s="330" t="s">
        <v>775</v>
      </c>
      <c r="H342" s="71" t="s">
        <v>775</v>
      </c>
      <c r="I342" s="334" t="s">
        <v>775</v>
      </c>
      <c r="J342" s="71" t="s">
        <v>775</v>
      </c>
      <c r="K342" s="330" t="s">
        <v>775</v>
      </c>
    </row>
    <row r="343" spans="1:11" x14ac:dyDescent="0.25">
      <c r="A343" s="70" t="s">
        <v>775</v>
      </c>
      <c r="B343" s="70" t="s">
        <v>775</v>
      </c>
      <c r="C343" s="70" t="s">
        <v>775</v>
      </c>
      <c r="D343" s="71" t="s">
        <v>775</v>
      </c>
      <c r="E343" s="330" t="s">
        <v>775</v>
      </c>
      <c r="F343" s="71" t="s">
        <v>775</v>
      </c>
      <c r="G343" s="330" t="s">
        <v>775</v>
      </c>
      <c r="H343" s="71" t="s">
        <v>775</v>
      </c>
      <c r="I343" s="334" t="s">
        <v>775</v>
      </c>
      <c r="J343" s="71" t="s">
        <v>775</v>
      </c>
      <c r="K343" s="330" t="s">
        <v>775</v>
      </c>
    </row>
    <row r="344" spans="1:11" x14ac:dyDescent="0.25">
      <c r="A344" s="70" t="s">
        <v>775</v>
      </c>
      <c r="B344" s="70" t="s">
        <v>775</v>
      </c>
      <c r="C344" s="70" t="s">
        <v>775</v>
      </c>
      <c r="D344" s="71" t="s">
        <v>775</v>
      </c>
      <c r="E344" s="330" t="s">
        <v>775</v>
      </c>
      <c r="F344" s="71" t="s">
        <v>775</v>
      </c>
      <c r="G344" s="330" t="s">
        <v>775</v>
      </c>
      <c r="H344" s="71" t="s">
        <v>775</v>
      </c>
      <c r="I344" s="334" t="s">
        <v>775</v>
      </c>
      <c r="J344" s="71" t="s">
        <v>775</v>
      </c>
      <c r="K344" s="330" t="s">
        <v>775</v>
      </c>
    </row>
    <row r="345" spans="1:11" x14ac:dyDescent="0.25">
      <c r="A345" s="70" t="s">
        <v>775</v>
      </c>
      <c r="B345" s="70" t="s">
        <v>775</v>
      </c>
      <c r="C345" s="70" t="s">
        <v>775</v>
      </c>
      <c r="D345" s="71" t="s">
        <v>775</v>
      </c>
      <c r="E345" s="330" t="s">
        <v>775</v>
      </c>
      <c r="F345" s="71" t="s">
        <v>775</v>
      </c>
      <c r="G345" s="330" t="s">
        <v>775</v>
      </c>
      <c r="H345" s="71" t="s">
        <v>775</v>
      </c>
      <c r="I345" s="334" t="s">
        <v>775</v>
      </c>
      <c r="J345" s="71" t="s">
        <v>775</v>
      </c>
      <c r="K345" s="330" t="s">
        <v>775</v>
      </c>
    </row>
    <row r="346" spans="1:11" x14ac:dyDescent="0.25">
      <c r="A346" s="70" t="s">
        <v>775</v>
      </c>
      <c r="B346" s="70" t="s">
        <v>775</v>
      </c>
      <c r="C346" s="70" t="s">
        <v>775</v>
      </c>
      <c r="D346" s="71" t="s">
        <v>775</v>
      </c>
      <c r="E346" s="330" t="s">
        <v>775</v>
      </c>
      <c r="F346" s="71" t="s">
        <v>775</v>
      </c>
      <c r="G346" s="330" t="s">
        <v>775</v>
      </c>
      <c r="H346" s="71" t="s">
        <v>775</v>
      </c>
      <c r="I346" s="334" t="s">
        <v>775</v>
      </c>
      <c r="J346" s="71" t="s">
        <v>775</v>
      </c>
      <c r="K346" s="330" t="s">
        <v>775</v>
      </c>
    </row>
    <row r="347" spans="1:11" x14ac:dyDescent="0.25">
      <c r="A347" s="70" t="s">
        <v>775</v>
      </c>
      <c r="B347" s="70" t="s">
        <v>775</v>
      </c>
      <c r="C347" s="70" t="s">
        <v>775</v>
      </c>
      <c r="D347" s="71" t="s">
        <v>775</v>
      </c>
      <c r="E347" s="330" t="s">
        <v>775</v>
      </c>
      <c r="F347" s="71" t="s">
        <v>775</v>
      </c>
      <c r="G347" s="330" t="s">
        <v>775</v>
      </c>
      <c r="H347" s="71" t="s">
        <v>775</v>
      </c>
      <c r="I347" s="334" t="s">
        <v>775</v>
      </c>
      <c r="J347" s="71" t="s">
        <v>775</v>
      </c>
      <c r="K347" s="330" t="s">
        <v>775</v>
      </c>
    </row>
    <row r="348" spans="1:11" x14ac:dyDescent="0.25">
      <c r="A348" s="70" t="s">
        <v>775</v>
      </c>
      <c r="B348" s="70" t="s">
        <v>775</v>
      </c>
      <c r="C348" s="70" t="s">
        <v>775</v>
      </c>
      <c r="D348" s="71" t="s">
        <v>775</v>
      </c>
      <c r="E348" s="330" t="s">
        <v>775</v>
      </c>
      <c r="F348" s="71" t="s">
        <v>775</v>
      </c>
      <c r="G348" s="330" t="s">
        <v>775</v>
      </c>
      <c r="H348" s="71" t="s">
        <v>775</v>
      </c>
      <c r="I348" s="334" t="s">
        <v>775</v>
      </c>
      <c r="J348" s="71" t="s">
        <v>775</v>
      </c>
      <c r="K348" s="330" t="s">
        <v>775</v>
      </c>
    </row>
    <row r="349" spans="1:11" x14ac:dyDescent="0.25">
      <c r="A349" s="70" t="s">
        <v>775</v>
      </c>
      <c r="B349" s="70" t="s">
        <v>775</v>
      </c>
      <c r="C349" s="70" t="s">
        <v>775</v>
      </c>
      <c r="D349" s="71" t="s">
        <v>775</v>
      </c>
      <c r="E349" s="330" t="s">
        <v>775</v>
      </c>
      <c r="F349" s="71" t="s">
        <v>775</v>
      </c>
      <c r="G349" s="330" t="s">
        <v>775</v>
      </c>
      <c r="H349" s="71" t="s">
        <v>775</v>
      </c>
      <c r="I349" s="334" t="s">
        <v>775</v>
      </c>
      <c r="J349" s="71" t="s">
        <v>775</v>
      </c>
      <c r="K349" s="330" t="s">
        <v>775</v>
      </c>
    </row>
    <row r="350" spans="1:11" x14ac:dyDescent="0.25">
      <c r="A350" s="70" t="s">
        <v>775</v>
      </c>
      <c r="B350" s="70" t="s">
        <v>775</v>
      </c>
      <c r="C350" s="70" t="s">
        <v>775</v>
      </c>
      <c r="D350" s="71" t="s">
        <v>775</v>
      </c>
      <c r="E350" s="330" t="s">
        <v>775</v>
      </c>
      <c r="F350" s="71" t="s">
        <v>775</v>
      </c>
      <c r="G350" s="330" t="s">
        <v>775</v>
      </c>
      <c r="H350" s="71" t="s">
        <v>775</v>
      </c>
      <c r="I350" s="334" t="s">
        <v>775</v>
      </c>
      <c r="J350" s="71" t="s">
        <v>775</v>
      </c>
      <c r="K350" s="330" t="s">
        <v>775</v>
      </c>
    </row>
    <row r="351" spans="1:11" x14ac:dyDescent="0.25">
      <c r="A351" s="70" t="s">
        <v>775</v>
      </c>
      <c r="B351" s="70" t="s">
        <v>775</v>
      </c>
      <c r="C351" s="70" t="s">
        <v>775</v>
      </c>
      <c r="D351" s="71" t="s">
        <v>775</v>
      </c>
      <c r="E351" s="330" t="s">
        <v>775</v>
      </c>
      <c r="F351" s="71" t="s">
        <v>775</v>
      </c>
      <c r="G351" s="330" t="s">
        <v>775</v>
      </c>
      <c r="H351" s="71" t="s">
        <v>775</v>
      </c>
      <c r="I351" s="334" t="s">
        <v>775</v>
      </c>
      <c r="J351" s="71" t="s">
        <v>775</v>
      </c>
      <c r="K351" s="330" t="s">
        <v>775</v>
      </c>
    </row>
    <row r="352" spans="1:11" x14ac:dyDescent="0.25">
      <c r="A352" s="70" t="s">
        <v>775</v>
      </c>
      <c r="B352" s="70" t="s">
        <v>775</v>
      </c>
      <c r="C352" s="70" t="s">
        <v>775</v>
      </c>
      <c r="D352" s="71" t="s">
        <v>775</v>
      </c>
      <c r="E352" s="330" t="s">
        <v>775</v>
      </c>
      <c r="F352" s="71" t="s">
        <v>775</v>
      </c>
      <c r="G352" s="330" t="s">
        <v>775</v>
      </c>
      <c r="H352" s="71" t="s">
        <v>775</v>
      </c>
      <c r="I352" s="334" t="s">
        <v>775</v>
      </c>
      <c r="J352" s="71" t="s">
        <v>775</v>
      </c>
      <c r="K352" s="330" t="s">
        <v>775</v>
      </c>
    </row>
    <row r="353" spans="1:11" x14ac:dyDescent="0.25">
      <c r="A353" s="70" t="s">
        <v>775</v>
      </c>
      <c r="B353" s="70" t="s">
        <v>775</v>
      </c>
      <c r="C353" s="70" t="s">
        <v>775</v>
      </c>
      <c r="D353" s="71" t="s">
        <v>775</v>
      </c>
      <c r="E353" s="330" t="s">
        <v>775</v>
      </c>
      <c r="F353" s="71" t="s">
        <v>775</v>
      </c>
      <c r="G353" s="330" t="s">
        <v>775</v>
      </c>
      <c r="H353" s="71" t="s">
        <v>775</v>
      </c>
      <c r="I353" s="334" t="s">
        <v>775</v>
      </c>
      <c r="J353" s="71" t="s">
        <v>775</v>
      </c>
      <c r="K353" s="330" t="s">
        <v>775</v>
      </c>
    </row>
    <row r="354" spans="1:11" x14ac:dyDescent="0.25">
      <c r="A354" s="70" t="s">
        <v>775</v>
      </c>
      <c r="B354" s="70" t="s">
        <v>775</v>
      </c>
      <c r="C354" s="70" t="s">
        <v>775</v>
      </c>
      <c r="D354" s="71" t="s">
        <v>775</v>
      </c>
      <c r="E354" s="330" t="s">
        <v>775</v>
      </c>
      <c r="F354" s="71" t="s">
        <v>775</v>
      </c>
      <c r="G354" s="330" t="s">
        <v>775</v>
      </c>
      <c r="H354" s="71" t="s">
        <v>775</v>
      </c>
      <c r="I354" s="334" t="s">
        <v>775</v>
      </c>
      <c r="J354" s="71" t="s">
        <v>775</v>
      </c>
      <c r="K354" s="330" t="s">
        <v>775</v>
      </c>
    </row>
    <row r="355" spans="1:11" x14ac:dyDescent="0.25">
      <c r="A355" s="70" t="s">
        <v>775</v>
      </c>
      <c r="B355" s="70" t="s">
        <v>775</v>
      </c>
      <c r="C355" s="70" t="s">
        <v>775</v>
      </c>
      <c r="D355" s="71" t="s">
        <v>775</v>
      </c>
      <c r="E355" s="330" t="s">
        <v>775</v>
      </c>
      <c r="F355" s="71" t="s">
        <v>775</v>
      </c>
      <c r="G355" s="330" t="s">
        <v>775</v>
      </c>
      <c r="H355" s="71" t="s">
        <v>775</v>
      </c>
      <c r="I355" s="334" t="s">
        <v>775</v>
      </c>
      <c r="J355" s="71" t="s">
        <v>775</v>
      </c>
      <c r="K355" s="330" t="s">
        <v>775</v>
      </c>
    </row>
    <row r="356" spans="1:11" x14ac:dyDescent="0.25">
      <c r="A356" s="70" t="s">
        <v>775</v>
      </c>
      <c r="B356" s="70" t="s">
        <v>775</v>
      </c>
      <c r="C356" s="70" t="s">
        <v>775</v>
      </c>
      <c r="D356" s="71" t="s">
        <v>775</v>
      </c>
      <c r="E356" s="330" t="s">
        <v>775</v>
      </c>
      <c r="F356" s="71" t="s">
        <v>775</v>
      </c>
      <c r="G356" s="330" t="s">
        <v>775</v>
      </c>
      <c r="H356" s="71" t="s">
        <v>775</v>
      </c>
      <c r="I356" s="334" t="s">
        <v>775</v>
      </c>
      <c r="J356" s="71" t="s">
        <v>775</v>
      </c>
      <c r="K356" s="330" t="s">
        <v>775</v>
      </c>
    </row>
    <row r="357" spans="1:11" x14ac:dyDescent="0.25">
      <c r="A357" s="70" t="s">
        <v>775</v>
      </c>
      <c r="B357" s="70" t="s">
        <v>775</v>
      </c>
      <c r="C357" s="70" t="s">
        <v>775</v>
      </c>
      <c r="D357" s="71" t="s">
        <v>775</v>
      </c>
      <c r="E357" s="330" t="s">
        <v>775</v>
      </c>
      <c r="F357" s="71" t="s">
        <v>775</v>
      </c>
      <c r="G357" s="330" t="s">
        <v>775</v>
      </c>
      <c r="H357" s="71" t="s">
        <v>775</v>
      </c>
      <c r="I357" s="334" t="s">
        <v>775</v>
      </c>
      <c r="J357" s="71" t="s">
        <v>775</v>
      </c>
      <c r="K357" s="330" t="s">
        <v>775</v>
      </c>
    </row>
    <row r="358" spans="1:11" x14ac:dyDescent="0.25">
      <c r="A358" s="70" t="s">
        <v>775</v>
      </c>
      <c r="B358" s="70" t="s">
        <v>775</v>
      </c>
      <c r="C358" s="70" t="s">
        <v>775</v>
      </c>
      <c r="D358" s="71" t="s">
        <v>775</v>
      </c>
      <c r="E358" s="330" t="s">
        <v>775</v>
      </c>
      <c r="F358" s="71" t="s">
        <v>775</v>
      </c>
      <c r="G358" s="330" t="s">
        <v>775</v>
      </c>
      <c r="H358" s="71" t="s">
        <v>775</v>
      </c>
      <c r="I358" s="334" t="s">
        <v>775</v>
      </c>
      <c r="J358" s="71" t="s">
        <v>775</v>
      </c>
      <c r="K358" s="330" t="s">
        <v>775</v>
      </c>
    </row>
    <row r="359" spans="1:11" x14ac:dyDescent="0.25">
      <c r="A359" s="70" t="s">
        <v>775</v>
      </c>
      <c r="B359" s="70" t="s">
        <v>775</v>
      </c>
      <c r="C359" s="70" t="s">
        <v>775</v>
      </c>
      <c r="D359" s="71" t="s">
        <v>775</v>
      </c>
      <c r="E359" s="330" t="s">
        <v>775</v>
      </c>
      <c r="F359" s="71" t="s">
        <v>775</v>
      </c>
      <c r="G359" s="330" t="s">
        <v>775</v>
      </c>
      <c r="H359" s="71" t="s">
        <v>775</v>
      </c>
      <c r="I359" s="334" t="s">
        <v>775</v>
      </c>
      <c r="J359" s="71" t="s">
        <v>775</v>
      </c>
      <c r="K359" s="330" t="s">
        <v>775</v>
      </c>
    </row>
    <row r="360" spans="1:11" x14ac:dyDescent="0.25">
      <c r="A360" s="70" t="s">
        <v>775</v>
      </c>
      <c r="B360" s="70" t="s">
        <v>775</v>
      </c>
      <c r="C360" s="70" t="s">
        <v>775</v>
      </c>
      <c r="D360" s="71" t="s">
        <v>775</v>
      </c>
      <c r="E360" s="330" t="s">
        <v>775</v>
      </c>
      <c r="F360" s="71" t="s">
        <v>775</v>
      </c>
      <c r="G360" s="330" t="s">
        <v>775</v>
      </c>
      <c r="H360" s="71" t="s">
        <v>775</v>
      </c>
      <c r="I360" s="334" t="s">
        <v>775</v>
      </c>
      <c r="J360" s="71" t="s">
        <v>775</v>
      </c>
      <c r="K360" s="330" t="s">
        <v>775</v>
      </c>
    </row>
    <row r="361" spans="1:11" x14ac:dyDescent="0.25">
      <c r="A361" s="70" t="s">
        <v>775</v>
      </c>
      <c r="B361" s="70" t="s">
        <v>775</v>
      </c>
      <c r="C361" s="70" t="s">
        <v>775</v>
      </c>
      <c r="D361" s="71" t="s">
        <v>775</v>
      </c>
      <c r="E361" s="330" t="s">
        <v>775</v>
      </c>
      <c r="F361" s="71" t="s">
        <v>775</v>
      </c>
      <c r="G361" s="330" t="s">
        <v>775</v>
      </c>
      <c r="H361" s="71" t="s">
        <v>775</v>
      </c>
      <c r="I361" s="334" t="s">
        <v>775</v>
      </c>
      <c r="J361" s="71" t="s">
        <v>775</v>
      </c>
      <c r="K361" s="330" t="s">
        <v>775</v>
      </c>
    </row>
    <row r="362" spans="1:11" x14ac:dyDescent="0.25">
      <c r="A362" s="70" t="s">
        <v>775</v>
      </c>
      <c r="B362" s="70" t="s">
        <v>775</v>
      </c>
      <c r="C362" s="70" t="s">
        <v>775</v>
      </c>
      <c r="D362" s="71" t="s">
        <v>775</v>
      </c>
      <c r="E362" s="330" t="s">
        <v>775</v>
      </c>
      <c r="F362" s="71" t="s">
        <v>775</v>
      </c>
      <c r="G362" s="330" t="s">
        <v>775</v>
      </c>
      <c r="H362" s="71" t="s">
        <v>775</v>
      </c>
      <c r="I362" s="334" t="s">
        <v>775</v>
      </c>
      <c r="J362" s="71" t="s">
        <v>775</v>
      </c>
      <c r="K362" s="330" t="s">
        <v>775</v>
      </c>
    </row>
    <row r="363" spans="1:11" x14ac:dyDescent="0.25">
      <c r="A363" s="70" t="s">
        <v>775</v>
      </c>
      <c r="B363" s="70" t="s">
        <v>775</v>
      </c>
      <c r="C363" s="70" t="s">
        <v>775</v>
      </c>
      <c r="D363" s="71" t="s">
        <v>775</v>
      </c>
      <c r="E363" s="330" t="s">
        <v>775</v>
      </c>
      <c r="F363" s="71" t="s">
        <v>775</v>
      </c>
      <c r="G363" s="330" t="s">
        <v>775</v>
      </c>
      <c r="H363" s="71" t="s">
        <v>775</v>
      </c>
      <c r="I363" s="334" t="s">
        <v>775</v>
      </c>
      <c r="J363" s="71" t="s">
        <v>775</v>
      </c>
      <c r="K363" s="330" t="s">
        <v>775</v>
      </c>
    </row>
    <row r="364" spans="1:11" x14ac:dyDescent="0.25">
      <c r="A364" s="70" t="s">
        <v>775</v>
      </c>
      <c r="B364" s="70" t="s">
        <v>775</v>
      </c>
      <c r="C364" s="70" t="s">
        <v>775</v>
      </c>
      <c r="D364" s="71" t="s">
        <v>775</v>
      </c>
      <c r="E364" s="330" t="s">
        <v>775</v>
      </c>
      <c r="F364" s="71" t="s">
        <v>775</v>
      </c>
      <c r="G364" s="330" t="s">
        <v>775</v>
      </c>
      <c r="H364" s="71" t="s">
        <v>775</v>
      </c>
      <c r="I364" s="334" t="s">
        <v>775</v>
      </c>
      <c r="J364" s="71" t="s">
        <v>775</v>
      </c>
      <c r="K364" s="330" t="s">
        <v>775</v>
      </c>
    </row>
    <row r="365" spans="1:11" x14ac:dyDescent="0.25">
      <c r="A365" s="70" t="s">
        <v>775</v>
      </c>
      <c r="B365" s="70" t="s">
        <v>775</v>
      </c>
      <c r="C365" s="70" t="s">
        <v>775</v>
      </c>
      <c r="D365" s="71" t="s">
        <v>775</v>
      </c>
      <c r="E365" s="330" t="s">
        <v>775</v>
      </c>
      <c r="F365" s="71" t="s">
        <v>775</v>
      </c>
      <c r="G365" s="330" t="s">
        <v>775</v>
      </c>
      <c r="H365" s="71" t="s">
        <v>775</v>
      </c>
      <c r="I365" s="334" t="s">
        <v>775</v>
      </c>
      <c r="J365" s="71" t="s">
        <v>775</v>
      </c>
      <c r="K365" s="330" t="s">
        <v>775</v>
      </c>
    </row>
    <row r="366" spans="1:11" x14ac:dyDescent="0.25">
      <c r="A366" s="70" t="s">
        <v>775</v>
      </c>
      <c r="B366" s="70" t="s">
        <v>775</v>
      </c>
      <c r="C366" s="70" t="s">
        <v>775</v>
      </c>
      <c r="D366" s="71" t="s">
        <v>775</v>
      </c>
      <c r="E366" s="330" t="s">
        <v>775</v>
      </c>
      <c r="F366" s="71" t="s">
        <v>775</v>
      </c>
      <c r="G366" s="330" t="s">
        <v>775</v>
      </c>
      <c r="H366" s="71" t="s">
        <v>775</v>
      </c>
      <c r="I366" s="334" t="s">
        <v>775</v>
      </c>
      <c r="J366" s="71" t="s">
        <v>775</v>
      </c>
      <c r="K366" s="330" t="s">
        <v>775</v>
      </c>
    </row>
    <row r="367" spans="1:11" x14ac:dyDescent="0.25">
      <c r="A367" s="70" t="s">
        <v>775</v>
      </c>
      <c r="B367" s="70" t="s">
        <v>775</v>
      </c>
      <c r="C367" s="70" t="s">
        <v>775</v>
      </c>
      <c r="D367" s="71" t="s">
        <v>775</v>
      </c>
      <c r="E367" s="330" t="s">
        <v>775</v>
      </c>
      <c r="F367" s="71" t="s">
        <v>775</v>
      </c>
      <c r="G367" s="330" t="s">
        <v>775</v>
      </c>
      <c r="H367" s="71" t="s">
        <v>775</v>
      </c>
      <c r="I367" s="334" t="s">
        <v>775</v>
      </c>
      <c r="J367" s="71" t="s">
        <v>775</v>
      </c>
      <c r="K367" s="330" t="s">
        <v>775</v>
      </c>
    </row>
    <row r="368" spans="1:11" x14ac:dyDescent="0.25">
      <c r="A368" s="70" t="s">
        <v>775</v>
      </c>
      <c r="B368" s="70" t="s">
        <v>775</v>
      </c>
      <c r="C368" s="70" t="s">
        <v>775</v>
      </c>
      <c r="D368" s="71" t="s">
        <v>775</v>
      </c>
      <c r="E368" s="330" t="s">
        <v>775</v>
      </c>
      <c r="F368" s="71" t="s">
        <v>775</v>
      </c>
      <c r="G368" s="330" t="s">
        <v>775</v>
      </c>
      <c r="H368" s="71" t="s">
        <v>775</v>
      </c>
      <c r="I368" s="334" t="s">
        <v>775</v>
      </c>
      <c r="J368" s="71" t="s">
        <v>775</v>
      </c>
      <c r="K368" s="330" t="s">
        <v>775</v>
      </c>
    </row>
    <row r="369" spans="1:11" x14ac:dyDescent="0.25">
      <c r="A369" s="70" t="s">
        <v>775</v>
      </c>
      <c r="B369" s="70" t="s">
        <v>775</v>
      </c>
      <c r="C369" s="70" t="s">
        <v>775</v>
      </c>
      <c r="D369" s="71" t="s">
        <v>775</v>
      </c>
      <c r="E369" s="330" t="s">
        <v>775</v>
      </c>
      <c r="F369" s="71" t="s">
        <v>775</v>
      </c>
      <c r="G369" s="330" t="s">
        <v>775</v>
      </c>
      <c r="H369" s="71" t="s">
        <v>775</v>
      </c>
      <c r="I369" s="334" t="s">
        <v>775</v>
      </c>
      <c r="J369" s="71" t="s">
        <v>775</v>
      </c>
      <c r="K369" s="330" t="s">
        <v>775</v>
      </c>
    </row>
    <row r="370" spans="1:11" x14ac:dyDescent="0.25">
      <c r="A370" s="70" t="s">
        <v>775</v>
      </c>
      <c r="B370" s="70" t="s">
        <v>775</v>
      </c>
      <c r="C370" s="70" t="s">
        <v>775</v>
      </c>
      <c r="D370" s="71" t="s">
        <v>775</v>
      </c>
      <c r="E370" s="330" t="s">
        <v>775</v>
      </c>
      <c r="F370" s="71" t="s">
        <v>775</v>
      </c>
      <c r="G370" s="330" t="s">
        <v>775</v>
      </c>
      <c r="H370" s="71" t="s">
        <v>775</v>
      </c>
      <c r="I370" s="334" t="s">
        <v>775</v>
      </c>
      <c r="J370" s="71" t="s">
        <v>775</v>
      </c>
      <c r="K370" s="330" t="s">
        <v>775</v>
      </c>
    </row>
    <row r="371" spans="1:11" x14ac:dyDescent="0.25">
      <c r="A371" s="70" t="s">
        <v>775</v>
      </c>
      <c r="B371" s="70" t="s">
        <v>775</v>
      </c>
      <c r="C371" s="70" t="s">
        <v>775</v>
      </c>
      <c r="D371" s="71" t="s">
        <v>775</v>
      </c>
      <c r="E371" s="330" t="s">
        <v>775</v>
      </c>
      <c r="F371" s="71" t="s">
        <v>775</v>
      </c>
      <c r="G371" s="330" t="s">
        <v>775</v>
      </c>
      <c r="H371" s="71" t="s">
        <v>775</v>
      </c>
      <c r="I371" s="334" t="s">
        <v>775</v>
      </c>
      <c r="J371" s="71" t="s">
        <v>775</v>
      </c>
      <c r="K371" s="330" t="s">
        <v>775</v>
      </c>
    </row>
    <row r="372" spans="1:11" x14ac:dyDescent="0.25">
      <c r="A372" s="70" t="s">
        <v>775</v>
      </c>
      <c r="B372" s="70" t="s">
        <v>775</v>
      </c>
      <c r="C372" s="70" t="s">
        <v>775</v>
      </c>
      <c r="D372" s="71" t="s">
        <v>775</v>
      </c>
      <c r="E372" s="330" t="s">
        <v>775</v>
      </c>
      <c r="F372" s="71" t="s">
        <v>775</v>
      </c>
      <c r="G372" s="330" t="s">
        <v>775</v>
      </c>
      <c r="H372" s="71" t="s">
        <v>775</v>
      </c>
      <c r="I372" s="334" t="s">
        <v>775</v>
      </c>
      <c r="J372" s="71" t="s">
        <v>775</v>
      </c>
      <c r="K372" s="330" t="s">
        <v>775</v>
      </c>
    </row>
    <row r="373" spans="1:11" x14ac:dyDescent="0.25">
      <c r="A373" s="70" t="s">
        <v>775</v>
      </c>
      <c r="B373" s="70" t="s">
        <v>775</v>
      </c>
      <c r="C373" s="70" t="s">
        <v>775</v>
      </c>
      <c r="D373" s="71" t="s">
        <v>775</v>
      </c>
      <c r="E373" s="330" t="s">
        <v>775</v>
      </c>
      <c r="F373" s="71" t="s">
        <v>775</v>
      </c>
      <c r="G373" s="330" t="s">
        <v>775</v>
      </c>
      <c r="H373" s="71" t="s">
        <v>775</v>
      </c>
      <c r="I373" s="334" t="s">
        <v>775</v>
      </c>
      <c r="J373" s="71" t="s">
        <v>775</v>
      </c>
      <c r="K373" s="330" t="s">
        <v>775</v>
      </c>
    </row>
    <row r="374" spans="1:11" x14ac:dyDescent="0.25">
      <c r="A374" s="70" t="s">
        <v>775</v>
      </c>
      <c r="B374" s="70" t="s">
        <v>775</v>
      </c>
      <c r="C374" s="70" t="s">
        <v>775</v>
      </c>
      <c r="D374" s="71" t="s">
        <v>775</v>
      </c>
      <c r="E374" s="330" t="s">
        <v>775</v>
      </c>
      <c r="F374" s="71" t="s">
        <v>775</v>
      </c>
      <c r="G374" s="330" t="s">
        <v>775</v>
      </c>
      <c r="H374" s="71" t="s">
        <v>775</v>
      </c>
      <c r="I374" s="334" t="s">
        <v>775</v>
      </c>
      <c r="J374" s="71" t="s">
        <v>775</v>
      </c>
      <c r="K374" s="330" t="s">
        <v>775</v>
      </c>
    </row>
    <row r="375" spans="1:11" x14ac:dyDescent="0.25">
      <c r="A375" s="70" t="s">
        <v>775</v>
      </c>
      <c r="B375" s="70" t="s">
        <v>775</v>
      </c>
      <c r="C375" s="70" t="s">
        <v>775</v>
      </c>
      <c r="D375" s="71" t="s">
        <v>775</v>
      </c>
      <c r="E375" s="330" t="s">
        <v>775</v>
      </c>
      <c r="F375" s="71" t="s">
        <v>775</v>
      </c>
      <c r="G375" s="330" t="s">
        <v>775</v>
      </c>
      <c r="H375" s="71" t="s">
        <v>775</v>
      </c>
      <c r="I375" s="334" t="s">
        <v>775</v>
      </c>
      <c r="J375" s="71" t="s">
        <v>775</v>
      </c>
      <c r="K375" s="330" t="s">
        <v>775</v>
      </c>
    </row>
    <row r="376" spans="1:11" x14ac:dyDescent="0.25">
      <c r="A376" s="70" t="s">
        <v>775</v>
      </c>
      <c r="B376" s="70" t="s">
        <v>775</v>
      </c>
      <c r="C376" s="70" t="s">
        <v>775</v>
      </c>
      <c r="D376" s="71" t="s">
        <v>775</v>
      </c>
      <c r="E376" s="330" t="s">
        <v>775</v>
      </c>
      <c r="F376" s="71" t="s">
        <v>775</v>
      </c>
      <c r="G376" s="330" t="s">
        <v>775</v>
      </c>
      <c r="H376" s="71" t="s">
        <v>775</v>
      </c>
      <c r="I376" s="334" t="s">
        <v>775</v>
      </c>
      <c r="J376" s="71" t="s">
        <v>775</v>
      </c>
      <c r="K376" s="330" t="s">
        <v>775</v>
      </c>
    </row>
    <row r="377" spans="1:11" x14ac:dyDescent="0.25">
      <c r="A377" s="70" t="s">
        <v>775</v>
      </c>
      <c r="B377" s="70" t="s">
        <v>775</v>
      </c>
      <c r="C377" s="70" t="s">
        <v>775</v>
      </c>
      <c r="D377" s="71" t="s">
        <v>775</v>
      </c>
      <c r="E377" s="330" t="s">
        <v>775</v>
      </c>
      <c r="F377" s="71" t="s">
        <v>775</v>
      </c>
      <c r="G377" s="330" t="s">
        <v>775</v>
      </c>
      <c r="H377" s="71" t="s">
        <v>775</v>
      </c>
      <c r="I377" s="334" t="s">
        <v>775</v>
      </c>
      <c r="J377" s="71" t="s">
        <v>775</v>
      </c>
      <c r="K377" s="330" t="s">
        <v>775</v>
      </c>
    </row>
    <row r="378" spans="1:11" x14ac:dyDescent="0.25">
      <c r="A378" s="70" t="s">
        <v>775</v>
      </c>
      <c r="B378" s="70" t="s">
        <v>775</v>
      </c>
      <c r="C378" s="70" t="s">
        <v>775</v>
      </c>
      <c r="D378" s="71" t="s">
        <v>775</v>
      </c>
      <c r="E378" s="330" t="s">
        <v>775</v>
      </c>
      <c r="F378" s="71" t="s">
        <v>775</v>
      </c>
      <c r="G378" s="330" t="s">
        <v>775</v>
      </c>
      <c r="H378" s="71" t="s">
        <v>775</v>
      </c>
      <c r="I378" s="334" t="s">
        <v>775</v>
      </c>
      <c r="J378" s="71" t="s">
        <v>775</v>
      </c>
      <c r="K378" s="330" t="s">
        <v>775</v>
      </c>
    </row>
    <row r="379" spans="1:11" x14ac:dyDescent="0.25">
      <c r="A379" s="70" t="s">
        <v>775</v>
      </c>
      <c r="B379" s="70" t="s">
        <v>775</v>
      </c>
      <c r="C379" s="70" t="s">
        <v>775</v>
      </c>
      <c r="D379" s="71" t="s">
        <v>775</v>
      </c>
      <c r="E379" s="330" t="s">
        <v>775</v>
      </c>
      <c r="F379" s="71" t="s">
        <v>775</v>
      </c>
      <c r="G379" s="330" t="s">
        <v>775</v>
      </c>
      <c r="H379" s="71" t="s">
        <v>775</v>
      </c>
      <c r="I379" s="334" t="s">
        <v>775</v>
      </c>
      <c r="J379" s="71" t="s">
        <v>775</v>
      </c>
      <c r="K379" s="330" t="s">
        <v>775</v>
      </c>
    </row>
    <row r="380" spans="1:11" x14ac:dyDescent="0.25">
      <c r="A380" s="70" t="s">
        <v>775</v>
      </c>
      <c r="B380" s="70" t="s">
        <v>775</v>
      </c>
      <c r="C380" s="70" t="s">
        <v>775</v>
      </c>
      <c r="D380" s="71" t="s">
        <v>775</v>
      </c>
      <c r="E380" s="330" t="s">
        <v>775</v>
      </c>
      <c r="F380" s="71" t="s">
        <v>775</v>
      </c>
      <c r="G380" s="330" t="s">
        <v>775</v>
      </c>
      <c r="H380" s="71" t="s">
        <v>775</v>
      </c>
      <c r="I380" s="334" t="s">
        <v>775</v>
      </c>
      <c r="J380" s="71" t="s">
        <v>775</v>
      </c>
      <c r="K380" s="330" t="s">
        <v>775</v>
      </c>
    </row>
    <row r="381" spans="1:11" x14ac:dyDescent="0.25">
      <c r="A381" s="70" t="s">
        <v>775</v>
      </c>
      <c r="B381" s="70" t="s">
        <v>775</v>
      </c>
      <c r="C381" s="70" t="s">
        <v>775</v>
      </c>
      <c r="D381" s="71" t="s">
        <v>775</v>
      </c>
      <c r="E381" s="330" t="s">
        <v>775</v>
      </c>
      <c r="F381" s="71" t="s">
        <v>775</v>
      </c>
      <c r="G381" s="330" t="s">
        <v>775</v>
      </c>
      <c r="H381" s="71" t="s">
        <v>775</v>
      </c>
      <c r="I381" s="334" t="s">
        <v>775</v>
      </c>
      <c r="J381" s="71" t="s">
        <v>775</v>
      </c>
      <c r="K381" s="330" t="s">
        <v>775</v>
      </c>
    </row>
    <row r="382" spans="1:11" x14ac:dyDescent="0.25">
      <c r="A382" s="70" t="s">
        <v>775</v>
      </c>
      <c r="B382" s="70" t="s">
        <v>775</v>
      </c>
      <c r="C382" s="70" t="s">
        <v>775</v>
      </c>
      <c r="D382" s="71" t="s">
        <v>775</v>
      </c>
      <c r="E382" s="330" t="s">
        <v>775</v>
      </c>
      <c r="F382" s="71" t="s">
        <v>775</v>
      </c>
      <c r="G382" s="330" t="s">
        <v>775</v>
      </c>
      <c r="H382" s="71" t="s">
        <v>775</v>
      </c>
      <c r="I382" s="334" t="s">
        <v>775</v>
      </c>
      <c r="J382" s="71" t="s">
        <v>775</v>
      </c>
      <c r="K382" s="330" t="s">
        <v>775</v>
      </c>
    </row>
    <row r="383" spans="1:11" x14ac:dyDescent="0.25">
      <c r="A383" s="70" t="s">
        <v>775</v>
      </c>
      <c r="B383" s="70" t="s">
        <v>775</v>
      </c>
      <c r="C383" s="70" t="s">
        <v>775</v>
      </c>
      <c r="D383" s="71" t="s">
        <v>775</v>
      </c>
      <c r="E383" s="330" t="s">
        <v>775</v>
      </c>
      <c r="F383" s="71" t="s">
        <v>775</v>
      </c>
      <c r="G383" s="330" t="s">
        <v>775</v>
      </c>
      <c r="H383" s="71" t="s">
        <v>775</v>
      </c>
      <c r="I383" s="334" t="s">
        <v>775</v>
      </c>
      <c r="J383" s="71" t="s">
        <v>775</v>
      </c>
      <c r="K383" s="330" t="s">
        <v>775</v>
      </c>
    </row>
    <row r="384" spans="1:11" x14ac:dyDescent="0.25">
      <c r="A384" s="70" t="s">
        <v>775</v>
      </c>
      <c r="B384" s="70" t="s">
        <v>775</v>
      </c>
      <c r="C384" s="70" t="s">
        <v>775</v>
      </c>
      <c r="D384" s="71" t="s">
        <v>775</v>
      </c>
      <c r="E384" s="330" t="s">
        <v>775</v>
      </c>
      <c r="F384" s="71" t="s">
        <v>775</v>
      </c>
      <c r="G384" s="330" t="s">
        <v>775</v>
      </c>
      <c r="H384" s="71" t="s">
        <v>775</v>
      </c>
      <c r="I384" s="334" t="s">
        <v>775</v>
      </c>
      <c r="J384" s="71" t="s">
        <v>775</v>
      </c>
      <c r="K384" s="330" t="s">
        <v>775</v>
      </c>
    </row>
    <row r="385" spans="1:11" x14ac:dyDescent="0.25">
      <c r="A385" s="70" t="s">
        <v>775</v>
      </c>
      <c r="B385" s="70" t="s">
        <v>775</v>
      </c>
      <c r="C385" s="70" t="s">
        <v>775</v>
      </c>
      <c r="D385" s="71" t="s">
        <v>775</v>
      </c>
      <c r="E385" s="330" t="s">
        <v>775</v>
      </c>
      <c r="F385" s="71" t="s">
        <v>775</v>
      </c>
      <c r="G385" s="330" t="s">
        <v>775</v>
      </c>
      <c r="H385" s="71" t="s">
        <v>775</v>
      </c>
      <c r="I385" s="334" t="s">
        <v>775</v>
      </c>
      <c r="J385" s="71" t="s">
        <v>775</v>
      </c>
      <c r="K385" s="330" t="s">
        <v>775</v>
      </c>
    </row>
    <row r="386" spans="1:11" x14ac:dyDescent="0.25">
      <c r="A386" s="70" t="s">
        <v>775</v>
      </c>
      <c r="B386" s="70" t="s">
        <v>775</v>
      </c>
      <c r="C386" s="70" t="s">
        <v>775</v>
      </c>
      <c r="D386" s="71" t="s">
        <v>775</v>
      </c>
      <c r="E386" s="330" t="s">
        <v>775</v>
      </c>
      <c r="F386" s="71" t="s">
        <v>775</v>
      </c>
      <c r="G386" s="330" t="s">
        <v>775</v>
      </c>
      <c r="H386" s="71" t="s">
        <v>775</v>
      </c>
      <c r="I386" s="334" t="s">
        <v>775</v>
      </c>
      <c r="J386" s="71" t="s">
        <v>775</v>
      </c>
      <c r="K386" s="330" t="s">
        <v>775</v>
      </c>
    </row>
    <row r="387" spans="1:11" x14ac:dyDescent="0.25">
      <c r="A387" s="70" t="s">
        <v>775</v>
      </c>
      <c r="B387" s="70" t="s">
        <v>775</v>
      </c>
      <c r="C387" s="70" t="s">
        <v>775</v>
      </c>
      <c r="D387" s="71" t="s">
        <v>775</v>
      </c>
      <c r="E387" s="330" t="s">
        <v>775</v>
      </c>
      <c r="F387" s="71" t="s">
        <v>775</v>
      </c>
      <c r="G387" s="330" t="s">
        <v>775</v>
      </c>
      <c r="H387" s="71" t="s">
        <v>775</v>
      </c>
      <c r="I387" s="334" t="s">
        <v>775</v>
      </c>
      <c r="J387" s="71" t="s">
        <v>775</v>
      </c>
      <c r="K387" s="330" t="s">
        <v>775</v>
      </c>
    </row>
    <row r="388" spans="1:11" x14ac:dyDescent="0.25">
      <c r="A388" s="70" t="s">
        <v>775</v>
      </c>
      <c r="B388" s="70" t="s">
        <v>775</v>
      </c>
      <c r="C388" s="70" t="s">
        <v>775</v>
      </c>
      <c r="D388" s="71" t="s">
        <v>775</v>
      </c>
      <c r="E388" s="330" t="s">
        <v>775</v>
      </c>
      <c r="F388" s="71" t="s">
        <v>775</v>
      </c>
      <c r="G388" s="330" t="s">
        <v>775</v>
      </c>
      <c r="H388" s="71" t="s">
        <v>775</v>
      </c>
      <c r="I388" s="334" t="s">
        <v>775</v>
      </c>
      <c r="J388" s="71" t="s">
        <v>775</v>
      </c>
      <c r="K388" s="330" t="s">
        <v>775</v>
      </c>
    </row>
    <row r="389" spans="1:11" x14ac:dyDescent="0.25">
      <c r="A389" s="70" t="s">
        <v>775</v>
      </c>
      <c r="B389" s="70" t="s">
        <v>775</v>
      </c>
      <c r="C389" s="70" t="s">
        <v>775</v>
      </c>
      <c r="D389" s="71" t="s">
        <v>775</v>
      </c>
      <c r="E389" s="330" t="s">
        <v>775</v>
      </c>
      <c r="F389" s="71" t="s">
        <v>775</v>
      </c>
      <c r="G389" s="330" t="s">
        <v>775</v>
      </c>
      <c r="H389" s="71" t="s">
        <v>775</v>
      </c>
      <c r="I389" s="334" t="s">
        <v>775</v>
      </c>
      <c r="J389" s="71" t="s">
        <v>775</v>
      </c>
      <c r="K389" s="330" t="s">
        <v>775</v>
      </c>
    </row>
    <row r="390" spans="1:11" x14ac:dyDescent="0.25">
      <c r="A390" s="70" t="s">
        <v>775</v>
      </c>
      <c r="B390" s="70" t="s">
        <v>775</v>
      </c>
      <c r="C390" s="70" t="s">
        <v>775</v>
      </c>
      <c r="D390" s="71" t="s">
        <v>775</v>
      </c>
      <c r="E390" s="330" t="s">
        <v>775</v>
      </c>
      <c r="F390" s="71" t="s">
        <v>775</v>
      </c>
      <c r="G390" s="330" t="s">
        <v>775</v>
      </c>
      <c r="H390" s="71" t="s">
        <v>775</v>
      </c>
      <c r="I390" s="334" t="s">
        <v>775</v>
      </c>
      <c r="J390" s="71" t="s">
        <v>775</v>
      </c>
      <c r="K390" s="330" t="s">
        <v>775</v>
      </c>
    </row>
    <row r="391" spans="1:11" x14ac:dyDescent="0.25">
      <c r="A391" s="70" t="s">
        <v>775</v>
      </c>
      <c r="B391" s="70" t="s">
        <v>775</v>
      </c>
      <c r="C391" s="70" t="s">
        <v>775</v>
      </c>
      <c r="D391" s="71" t="s">
        <v>775</v>
      </c>
      <c r="E391" s="330" t="s">
        <v>775</v>
      </c>
      <c r="F391" s="71" t="s">
        <v>775</v>
      </c>
      <c r="G391" s="330" t="s">
        <v>775</v>
      </c>
      <c r="H391" s="71" t="s">
        <v>775</v>
      </c>
      <c r="I391" s="334" t="s">
        <v>775</v>
      </c>
      <c r="J391" s="71" t="s">
        <v>775</v>
      </c>
      <c r="K391" s="330" t="s">
        <v>775</v>
      </c>
    </row>
    <row r="392" spans="1:11" x14ac:dyDescent="0.25">
      <c r="A392" s="70" t="s">
        <v>775</v>
      </c>
      <c r="B392" s="70" t="s">
        <v>775</v>
      </c>
      <c r="C392" s="70" t="s">
        <v>775</v>
      </c>
      <c r="D392" s="71" t="s">
        <v>775</v>
      </c>
      <c r="E392" s="330" t="s">
        <v>775</v>
      </c>
      <c r="F392" s="71" t="s">
        <v>775</v>
      </c>
      <c r="G392" s="330" t="s">
        <v>775</v>
      </c>
      <c r="H392" s="71" t="s">
        <v>775</v>
      </c>
      <c r="I392" s="334" t="s">
        <v>775</v>
      </c>
      <c r="J392" s="71" t="s">
        <v>775</v>
      </c>
      <c r="K392" s="330" t="s">
        <v>775</v>
      </c>
    </row>
    <row r="393" spans="1:11" x14ac:dyDescent="0.25">
      <c r="A393" s="70" t="s">
        <v>775</v>
      </c>
      <c r="B393" s="70" t="s">
        <v>775</v>
      </c>
      <c r="C393" s="70" t="s">
        <v>775</v>
      </c>
      <c r="D393" s="71" t="s">
        <v>775</v>
      </c>
      <c r="E393" s="330" t="s">
        <v>775</v>
      </c>
      <c r="F393" s="71" t="s">
        <v>775</v>
      </c>
      <c r="G393" s="330" t="s">
        <v>775</v>
      </c>
      <c r="H393" s="71" t="s">
        <v>775</v>
      </c>
      <c r="I393" s="334" t="s">
        <v>775</v>
      </c>
      <c r="J393" s="71" t="s">
        <v>775</v>
      </c>
      <c r="K393" s="330" t="s">
        <v>775</v>
      </c>
    </row>
    <row r="394" spans="1:11" x14ac:dyDescent="0.25">
      <c r="A394" s="70" t="s">
        <v>775</v>
      </c>
      <c r="B394" s="70" t="s">
        <v>775</v>
      </c>
      <c r="C394" s="70" t="s">
        <v>775</v>
      </c>
      <c r="D394" s="71" t="s">
        <v>775</v>
      </c>
      <c r="E394" s="330" t="s">
        <v>775</v>
      </c>
      <c r="F394" s="71" t="s">
        <v>775</v>
      </c>
      <c r="G394" s="330" t="s">
        <v>775</v>
      </c>
      <c r="H394" s="71" t="s">
        <v>775</v>
      </c>
      <c r="I394" s="334" t="s">
        <v>775</v>
      </c>
      <c r="J394" s="71" t="s">
        <v>775</v>
      </c>
      <c r="K394" s="330" t="s">
        <v>775</v>
      </c>
    </row>
    <row r="395" spans="1:11" x14ac:dyDescent="0.25">
      <c r="A395" s="70" t="s">
        <v>775</v>
      </c>
      <c r="B395" s="70" t="s">
        <v>775</v>
      </c>
      <c r="C395" s="70" t="s">
        <v>775</v>
      </c>
      <c r="D395" s="71" t="s">
        <v>775</v>
      </c>
      <c r="E395" s="330" t="s">
        <v>775</v>
      </c>
      <c r="F395" s="71" t="s">
        <v>775</v>
      </c>
      <c r="G395" s="330" t="s">
        <v>775</v>
      </c>
      <c r="H395" s="71" t="s">
        <v>775</v>
      </c>
      <c r="I395" s="334" t="s">
        <v>775</v>
      </c>
      <c r="J395" s="71" t="s">
        <v>775</v>
      </c>
      <c r="K395" s="330" t="s">
        <v>775</v>
      </c>
    </row>
    <row r="396" spans="1:11" x14ac:dyDescent="0.25">
      <c r="A396" s="70" t="s">
        <v>775</v>
      </c>
      <c r="B396" s="70" t="s">
        <v>775</v>
      </c>
      <c r="C396" s="70" t="s">
        <v>775</v>
      </c>
      <c r="D396" s="71" t="s">
        <v>775</v>
      </c>
      <c r="E396" s="330" t="s">
        <v>775</v>
      </c>
      <c r="F396" s="71" t="s">
        <v>775</v>
      </c>
      <c r="G396" s="330" t="s">
        <v>775</v>
      </c>
      <c r="H396" s="71" t="s">
        <v>775</v>
      </c>
      <c r="I396" s="334" t="s">
        <v>775</v>
      </c>
      <c r="J396" s="71" t="s">
        <v>775</v>
      </c>
      <c r="K396" s="330" t="s">
        <v>775</v>
      </c>
    </row>
    <row r="397" spans="1:11" x14ac:dyDescent="0.25">
      <c r="A397" s="70" t="s">
        <v>775</v>
      </c>
      <c r="B397" s="70" t="s">
        <v>775</v>
      </c>
      <c r="C397" s="70" t="s">
        <v>775</v>
      </c>
      <c r="D397" s="71" t="s">
        <v>775</v>
      </c>
      <c r="E397" s="330" t="s">
        <v>775</v>
      </c>
      <c r="F397" s="71" t="s">
        <v>775</v>
      </c>
      <c r="G397" s="330" t="s">
        <v>775</v>
      </c>
      <c r="H397" s="71" t="s">
        <v>775</v>
      </c>
      <c r="I397" s="334" t="s">
        <v>775</v>
      </c>
      <c r="J397" s="71" t="s">
        <v>775</v>
      </c>
      <c r="K397" s="330" t="s">
        <v>775</v>
      </c>
    </row>
    <row r="398" spans="1:11" x14ac:dyDescent="0.25">
      <c r="A398" s="70" t="s">
        <v>775</v>
      </c>
      <c r="B398" s="70" t="s">
        <v>775</v>
      </c>
      <c r="C398" s="70" t="s">
        <v>775</v>
      </c>
      <c r="D398" s="71" t="s">
        <v>775</v>
      </c>
      <c r="E398" s="330" t="s">
        <v>775</v>
      </c>
      <c r="F398" s="71" t="s">
        <v>775</v>
      </c>
      <c r="G398" s="330" t="s">
        <v>775</v>
      </c>
      <c r="H398" s="71" t="s">
        <v>775</v>
      </c>
      <c r="I398" s="334" t="s">
        <v>775</v>
      </c>
      <c r="J398" s="71" t="s">
        <v>775</v>
      </c>
      <c r="K398" s="330" t="s">
        <v>775</v>
      </c>
    </row>
    <row r="399" spans="1:11" x14ac:dyDescent="0.25">
      <c r="A399" s="70" t="s">
        <v>775</v>
      </c>
      <c r="B399" s="70" t="s">
        <v>775</v>
      </c>
      <c r="C399" s="70" t="s">
        <v>775</v>
      </c>
      <c r="D399" s="71" t="s">
        <v>775</v>
      </c>
      <c r="E399" s="330" t="s">
        <v>775</v>
      </c>
      <c r="F399" s="71" t="s">
        <v>775</v>
      </c>
      <c r="G399" s="330" t="s">
        <v>775</v>
      </c>
      <c r="H399" s="71" t="s">
        <v>775</v>
      </c>
      <c r="I399" s="334" t="s">
        <v>775</v>
      </c>
      <c r="J399" s="71" t="s">
        <v>775</v>
      </c>
      <c r="K399" s="330" t="s">
        <v>775</v>
      </c>
    </row>
    <row r="400" spans="1:11" x14ac:dyDescent="0.25">
      <c r="A400" s="70" t="s">
        <v>775</v>
      </c>
      <c r="B400" s="70" t="s">
        <v>775</v>
      </c>
      <c r="C400" s="70" t="s">
        <v>775</v>
      </c>
      <c r="D400" s="71" t="s">
        <v>775</v>
      </c>
      <c r="E400" s="330" t="s">
        <v>775</v>
      </c>
      <c r="F400" s="71" t="s">
        <v>775</v>
      </c>
      <c r="G400" s="330" t="s">
        <v>775</v>
      </c>
      <c r="H400" s="71" t="s">
        <v>775</v>
      </c>
      <c r="I400" s="334" t="s">
        <v>775</v>
      </c>
      <c r="J400" s="71" t="s">
        <v>775</v>
      </c>
      <c r="K400" s="330" t="s">
        <v>775</v>
      </c>
    </row>
    <row r="401" spans="1:11" x14ac:dyDescent="0.25">
      <c r="A401" s="70" t="s">
        <v>775</v>
      </c>
      <c r="B401" s="70" t="s">
        <v>775</v>
      </c>
      <c r="C401" s="70" t="s">
        <v>775</v>
      </c>
      <c r="D401" s="71" t="s">
        <v>775</v>
      </c>
      <c r="E401" s="330" t="s">
        <v>775</v>
      </c>
      <c r="F401" s="71" t="s">
        <v>775</v>
      </c>
      <c r="G401" s="330" t="s">
        <v>775</v>
      </c>
      <c r="H401" s="71" t="s">
        <v>775</v>
      </c>
      <c r="I401" s="334" t="s">
        <v>775</v>
      </c>
      <c r="J401" s="71" t="s">
        <v>775</v>
      </c>
      <c r="K401" s="330" t="s">
        <v>775</v>
      </c>
    </row>
    <row r="402" spans="1:11" x14ac:dyDescent="0.25">
      <c r="A402" s="70" t="s">
        <v>775</v>
      </c>
      <c r="B402" s="70" t="s">
        <v>775</v>
      </c>
      <c r="C402" s="70" t="s">
        <v>775</v>
      </c>
      <c r="D402" s="71" t="s">
        <v>775</v>
      </c>
      <c r="E402" s="330" t="s">
        <v>775</v>
      </c>
      <c r="F402" s="71" t="s">
        <v>775</v>
      </c>
      <c r="G402" s="330" t="s">
        <v>775</v>
      </c>
      <c r="H402" s="71" t="s">
        <v>775</v>
      </c>
      <c r="I402" s="334" t="s">
        <v>775</v>
      </c>
      <c r="J402" s="71" t="s">
        <v>775</v>
      </c>
      <c r="K402" s="330" t="s">
        <v>775</v>
      </c>
    </row>
  </sheetData>
  <sheetProtection selectLockedCell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14</vt:i4>
      </vt:variant>
    </vt:vector>
  </HeadingPairs>
  <TitlesOfParts>
    <vt:vector size="20" baseType="lpstr">
      <vt:lpstr>Coupe Relais 3B</vt:lpstr>
      <vt:lpstr>Coupe de l'Oise 1</vt:lpstr>
      <vt:lpstr>Coupe de l'Oise 2</vt:lpstr>
      <vt:lpstr>Coupe de l'Oise 5 Quilles</vt:lpstr>
      <vt:lpstr>Reference</vt:lpstr>
      <vt:lpstr>Licenciés</vt:lpstr>
      <vt:lpstr>Bande</vt:lpstr>
      <vt:lpstr>Bandes3</vt:lpstr>
      <vt:lpstr>Cadre</vt:lpstr>
      <vt:lpstr>Classement</vt:lpstr>
      <vt:lpstr>Clubs</vt:lpstr>
      <vt:lpstr>Equilles</vt:lpstr>
      <vt:lpstr>Equipe</vt:lpstr>
      <vt:lpstr>Format</vt:lpstr>
      <vt:lpstr>journee</vt:lpstr>
      <vt:lpstr>Libre</vt:lpstr>
      <vt:lpstr>Niveau</vt:lpstr>
      <vt:lpstr>poules</vt:lpstr>
      <vt:lpstr>'Coupe de l''Oise 5 Quilles'!Zone_d_impression</vt:lpstr>
      <vt:lpstr>'Coupe Relais 3B'!Zone_d_impression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Billard</cp:lastModifiedBy>
  <cp:lastPrinted>2026-08-23T14:21:56Z</cp:lastPrinted>
  <dcterms:created xsi:type="dcterms:W3CDTF">2026-08-22T14:17:40Z</dcterms:created>
  <dcterms:modified xsi:type="dcterms:W3CDTF">2026-08-30T11:56:46Z</dcterms:modified>
</cp:coreProperties>
</file>