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570" windowWidth="19440" windowHeight="11955"/>
  </bookViews>
  <sheets>
    <sheet name="3B" sheetId="1" r:id="rId1"/>
    <sheet name="D1" sheetId="13" r:id="rId2"/>
    <sheet name="D2" sheetId="14" r:id="rId3"/>
    <sheet name="5 Quilles" sheetId="4" r:id="rId4"/>
    <sheet name="Reference" sheetId="3" state="hidden" r:id="rId5"/>
    <sheet name="Licenciés" sheetId="11" r:id="rId6"/>
  </sheets>
  <definedNames>
    <definedName name="Bande">Reference!$Q$3:$R$9</definedName>
    <definedName name="Bandes3">Reference!$S$3:$T$9</definedName>
    <definedName name="Cadre">Reference!$O$3:$P$8</definedName>
    <definedName name="Classement">Licenciés!$A$3:$K$472</definedName>
    <definedName name="Clubs">Reference!$F$2:$F$11</definedName>
    <definedName name="Equipe">Reference!$H$2:$H$5</definedName>
    <definedName name="Format">Reference!$J$2:$J$3</definedName>
    <definedName name="journee">Reference!$D$2:$D$19</definedName>
    <definedName name="Libre">Reference!$L$3:$N$11</definedName>
    <definedName name="OLE_LINK2" localSheetId="3">'5 Quilles'!$BC$57</definedName>
    <definedName name="poules">Reference!$B$2:$B$5</definedName>
  </definedNames>
  <calcPr calcId="145621"/>
</workbook>
</file>

<file path=xl/calcChain.xml><?xml version="1.0" encoding="utf-8"?>
<calcChain xmlns="http://schemas.openxmlformats.org/spreadsheetml/2006/main">
  <c r="I18" i="14" l="1"/>
  <c r="I17" i="14"/>
  <c r="I16" i="14"/>
  <c r="I18" i="13"/>
  <c r="L18" i="13" s="1"/>
  <c r="G18" i="13"/>
  <c r="I17" i="13"/>
  <c r="L17" i="13" s="1"/>
  <c r="G17" i="13"/>
  <c r="I16" i="13"/>
  <c r="E28" i="13" s="1"/>
  <c r="F28" i="13" s="1"/>
  <c r="G16" i="13"/>
  <c r="E18" i="13"/>
  <c r="E17" i="13"/>
  <c r="E16" i="13"/>
  <c r="G12" i="1"/>
  <c r="H21" i="1"/>
  <c r="G16" i="1"/>
  <c r="E18" i="1"/>
  <c r="E17" i="1"/>
  <c r="E16" i="1"/>
  <c r="I18" i="1"/>
  <c r="I17" i="1"/>
  <c r="I16" i="1"/>
  <c r="H22" i="1"/>
  <c r="D57" i="4"/>
  <c r="C50" i="4"/>
  <c r="C47" i="4"/>
  <c r="P46" i="4"/>
  <c r="C44" i="4"/>
  <c r="P43" i="4"/>
  <c r="C41" i="4"/>
  <c r="P40" i="4"/>
  <c r="P52" i="4" s="1"/>
  <c r="C29" i="4"/>
  <c r="AI28" i="4"/>
  <c r="AH28" i="4"/>
  <c r="C26" i="4"/>
  <c r="AI25" i="4"/>
  <c r="AH25" i="4"/>
  <c r="P25" i="4"/>
  <c r="C23" i="4"/>
  <c r="AI22" i="4"/>
  <c r="AH22" i="4"/>
  <c r="P22" i="4"/>
  <c r="C20" i="4"/>
  <c r="AI19" i="4"/>
  <c r="AH19" i="4"/>
  <c r="P19" i="4"/>
  <c r="P31" i="4" s="1"/>
  <c r="D28" i="14"/>
  <c r="H22" i="14"/>
  <c r="G22" i="14"/>
  <c r="H21" i="14"/>
  <c r="G21" i="14"/>
  <c r="F21" i="14"/>
  <c r="F22" i="14" s="1"/>
  <c r="E21" i="14"/>
  <c r="E22" i="14" s="1"/>
  <c r="L18" i="14"/>
  <c r="G18" i="14"/>
  <c r="E18" i="14"/>
  <c r="D18" i="14"/>
  <c r="C18" i="14"/>
  <c r="M18" i="14" s="1"/>
  <c r="G17" i="14"/>
  <c r="E17" i="14"/>
  <c r="D17" i="14"/>
  <c r="C17" i="14"/>
  <c r="L16" i="14"/>
  <c r="G16" i="14"/>
  <c r="E16" i="14"/>
  <c r="D16" i="14"/>
  <c r="C16" i="14"/>
  <c r="M16" i="14" s="1"/>
  <c r="M12" i="14"/>
  <c r="L12" i="14"/>
  <c r="G12" i="14"/>
  <c r="C12" i="14"/>
  <c r="M11" i="14"/>
  <c r="L11" i="14"/>
  <c r="G11" i="14"/>
  <c r="C11" i="14"/>
  <c r="M10" i="14"/>
  <c r="L10" i="14"/>
  <c r="G10" i="14"/>
  <c r="C10" i="14"/>
  <c r="D28" i="13"/>
  <c r="H22" i="13"/>
  <c r="G22" i="13"/>
  <c r="H21" i="13"/>
  <c r="G21" i="13"/>
  <c r="F21" i="13"/>
  <c r="F22" i="13" s="1"/>
  <c r="E21" i="13"/>
  <c r="E22" i="13" s="1"/>
  <c r="D18" i="13"/>
  <c r="C18" i="13"/>
  <c r="A18" i="13" s="1"/>
  <c r="D17" i="13"/>
  <c r="C17" i="13"/>
  <c r="A17" i="13" s="1"/>
  <c r="L16" i="13"/>
  <c r="D16" i="13"/>
  <c r="C16" i="13"/>
  <c r="A16" i="13" s="1"/>
  <c r="M16" i="13" s="1"/>
  <c r="L12" i="13"/>
  <c r="G12" i="13"/>
  <c r="C12" i="13"/>
  <c r="A12" i="13" s="1"/>
  <c r="M12" i="13" s="1"/>
  <c r="L11" i="13"/>
  <c r="G11" i="13"/>
  <c r="C11" i="13"/>
  <c r="A11" i="13" s="1"/>
  <c r="M11" i="13" s="1"/>
  <c r="L10" i="13"/>
  <c r="G10" i="13"/>
  <c r="C10" i="13"/>
  <c r="A10" i="13" s="1"/>
  <c r="M10" i="13" s="1"/>
  <c r="D28" i="1"/>
  <c r="G22" i="1"/>
  <c r="G21" i="1"/>
  <c r="F21" i="1"/>
  <c r="F22" i="1" s="1"/>
  <c r="E21" i="1"/>
  <c r="E22" i="1" s="1"/>
  <c r="L18" i="1"/>
  <c r="G18" i="1"/>
  <c r="C18" i="1"/>
  <c r="A18" i="1" s="1"/>
  <c r="L17" i="1"/>
  <c r="G17" i="1"/>
  <c r="C17" i="1"/>
  <c r="A17" i="1" s="1"/>
  <c r="M17" i="1" s="1"/>
  <c r="C16" i="1"/>
  <c r="A16" i="1" s="1"/>
  <c r="L12" i="1"/>
  <c r="C12" i="1"/>
  <c r="A12" i="1" s="1"/>
  <c r="M12" i="1" s="1"/>
  <c r="L11" i="1"/>
  <c r="G11" i="1"/>
  <c r="C11" i="1"/>
  <c r="A11" i="1" s="1"/>
  <c r="M11" i="1" s="1"/>
  <c r="L10" i="1"/>
  <c r="G10" i="1"/>
  <c r="C10" i="1"/>
  <c r="A10" i="1" s="1"/>
  <c r="M10" i="1" s="1"/>
  <c r="E28" i="14" l="1"/>
  <c r="F28" i="14" s="1"/>
  <c r="M17" i="13"/>
  <c r="M18" i="13"/>
  <c r="K12" i="13" s="1"/>
  <c r="K18" i="13" s="1"/>
  <c r="AJ25" i="4"/>
  <c r="AJ19" i="4"/>
  <c r="AJ22" i="4"/>
  <c r="AJ28" i="4"/>
  <c r="K12" i="14"/>
  <c r="K18" i="14" s="1"/>
  <c r="L17" i="14"/>
  <c r="K10" i="14"/>
  <c r="K16" i="14" s="1"/>
  <c r="M17" i="14"/>
  <c r="K11" i="13"/>
  <c r="K17" i="13" s="1"/>
  <c r="E28" i="1"/>
  <c r="F28" i="1" s="1"/>
  <c r="L16" i="1"/>
  <c r="M18" i="1"/>
  <c r="K12" i="1" s="1"/>
  <c r="K18" i="1" s="1"/>
  <c r="K11" i="1"/>
  <c r="K17" i="1" s="1"/>
  <c r="M16" i="1"/>
  <c r="K10" i="1" s="1"/>
  <c r="I21" i="1"/>
  <c r="I21" i="14"/>
  <c r="I21" i="13"/>
  <c r="K10" i="13"/>
  <c r="I22" i="13" l="1"/>
  <c r="I22" i="14"/>
  <c r="K11" i="14"/>
  <c r="J21" i="13"/>
  <c r="K16" i="13"/>
  <c r="J22" i="13" s="1"/>
  <c r="I22" i="1"/>
  <c r="K16" i="1"/>
  <c r="J21" i="1"/>
  <c r="K17" i="14" l="1"/>
  <c r="J22" i="14" s="1"/>
  <c r="J21" i="14"/>
  <c r="J22" i="1"/>
</calcChain>
</file>

<file path=xl/sharedStrings.xml><?xml version="1.0" encoding="utf-8"?>
<sst xmlns="http://schemas.openxmlformats.org/spreadsheetml/2006/main" count="3496" uniqueCount="796">
  <si>
    <t>Championnat Interclubs</t>
  </si>
  <si>
    <t>3 Bandes</t>
  </si>
  <si>
    <t>Journée N°</t>
  </si>
  <si>
    <t>Date :</t>
  </si>
  <si>
    <t>Club recevant :</t>
  </si>
  <si>
    <t>Équipe :</t>
  </si>
  <si>
    <t>Quota Pts</t>
  </si>
  <si>
    <t>Reprises max</t>
  </si>
  <si>
    <t>Clt</t>
  </si>
  <si>
    <t>Mode   de jeu</t>
  </si>
  <si>
    <t>Format</t>
  </si>
  <si>
    <t>Licence:</t>
  </si>
  <si>
    <t>Nom:</t>
  </si>
  <si>
    <t>Points</t>
  </si>
  <si>
    <t>Reprises</t>
  </si>
  <si>
    <t>Série</t>
  </si>
  <si>
    <t>Points de match</t>
  </si>
  <si>
    <t>Moyenne</t>
  </si>
  <si>
    <t>%</t>
  </si>
  <si>
    <t>3 bandes</t>
  </si>
  <si>
    <t>2m80</t>
  </si>
  <si>
    <t>Club visiteur :</t>
  </si>
  <si>
    <t>Résultat</t>
  </si>
  <si>
    <t>Observations :</t>
  </si>
  <si>
    <t>Nom du capitaine du club recevant :</t>
  </si>
  <si>
    <t>Signature :</t>
  </si>
  <si>
    <t>Nom du capitaine du club visiteur :</t>
  </si>
  <si>
    <t>Nom du directeur de jeu:</t>
  </si>
  <si>
    <t>Feuille à transmettre dès la fin de la dernière rencontre par mail à secretariatsportif.billardoise@gmail.com</t>
  </si>
  <si>
    <t>Tous les noms doivent être écrits en MAJUSCULES</t>
  </si>
  <si>
    <t>JDS D1</t>
  </si>
  <si>
    <t>Libre</t>
  </si>
  <si>
    <t>Cadre</t>
  </si>
  <si>
    <t>Bande</t>
  </si>
  <si>
    <t>JDS D2</t>
  </si>
  <si>
    <t>libre</t>
  </si>
  <si>
    <t>Comité Oise de Billard</t>
  </si>
  <si>
    <t>Interclubs</t>
  </si>
  <si>
    <t>BEAUVAIS</t>
  </si>
  <si>
    <t>A</t>
  </si>
  <si>
    <t>CHAMBLY</t>
  </si>
  <si>
    <t>B</t>
  </si>
  <si>
    <t>CREPY EN VALOIS</t>
  </si>
  <si>
    <t>CREVECOEUR LE GRAND</t>
  </si>
  <si>
    <t>GOUVIEUX</t>
  </si>
  <si>
    <t>LIANCOURT</t>
  </si>
  <si>
    <t>Libre : R2 (100 PC), R1 (150 PC), N2 (200 GC), N1 (300 GC), Masters (400 GC)</t>
  </si>
  <si>
    <t>5 QUILLES</t>
  </si>
  <si>
    <t>MERU</t>
  </si>
  <si>
    <t>Cadre : Reg (80), N3 (120), N2 (150), N1 (200), Masters (300)</t>
  </si>
  <si>
    <t>MONTATAIRE</t>
  </si>
  <si>
    <t>MONTREUIL SUR BRECHE</t>
  </si>
  <si>
    <t>Journée :</t>
  </si>
  <si>
    <t>SAINT JUST EN CHAUSSEE</t>
  </si>
  <si>
    <t>PL</t>
  </si>
  <si>
    <t>C</t>
  </si>
  <si>
    <t>1B</t>
  </si>
  <si>
    <t>LIBRE</t>
  </si>
  <si>
    <t>SENLIS</t>
  </si>
  <si>
    <t>R2 PC</t>
  </si>
  <si>
    <t>Reg</t>
  </si>
  <si>
    <t>R1</t>
  </si>
  <si>
    <t xml:space="preserve">M </t>
  </si>
  <si>
    <t>300 GC</t>
  </si>
  <si>
    <t>VILLERS SAINT PAUL</t>
  </si>
  <si>
    <t>R1 PC</t>
  </si>
  <si>
    <t>N3</t>
  </si>
  <si>
    <t>N2</t>
  </si>
  <si>
    <t>N1</t>
  </si>
  <si>
    <t>N3 GC</t>
  </si>
  <si>
    <t>Equipe :</t>
  </si>
  <si>
    <t>200 GC</t>
  </si>
  <si>
    <t>N1 GC</t>
  </si>
  <si>
    <t>M</t>
  </si>
  <si>
    <t>M GC</t>
  </si>
  <si>
    <t>Joueurs</t>
  </si>
  <si>
    <t>Quota</t>
  </si>
  <si>
    <t>Signature</t>
  </si>
  <si>
    <t>Pts de match</t>
  </si>
  <si>
    <t>R2</t>
  </si>
  <si>
    <t>R3</t>
  </si>
  <si>
    <t>Simple</t>
  </si>
  <si>
    <t>N° Licence:</t>
  </si>
  <si>
    <t>R4</t>
  </si>
  <si>
    <t>CADRE</t>
  </si>
  <si>
    <t>Double</t>
  </si>
  <si>
    <t>TOTAL</t>
  </si>
  <si>
    <t>1 BANDE</t>
  </si>
  <si>
    <t xml:space="preserve">N1 </t>
  </si>
  <si>
    <t>3 BANDES</t>
  </si>
  <si>
    <t xml:space="preserve">N3 </t>
  </si>
  <si>
    <t>64</t>
  </si>
  <si>
    <t>Mode de jeu</t>
  </si>
  <si>
    <t>Catégorie</t>
  </si>
  <si>
    <t>Distance</t>
  </si>
  <si>
    <t>N1 et Masters</t>
  </si>
  <si>
    <t>1 point</t>
  </si>
  <si>
    <t>2 points</t>
  </si>
  <si>
    <t>3 points</t>
  </si>
  <si>
    <t>Poules</t>
  </si>
  <si>
    <t>Journées</t>
  </si>
  <si>
    <t>Clubs</t>
  </si>
  <si>
    <t>N° Equipe</t>
  </si>
  <si>
    <t>Format Billard</t>
  </si>
  <si>
    <t>Distances</t>
  </si>
  <si>
    <t>A S BEAUVAIS</t>
  </si>
  <si>
    <t>2m 80</t>
  </si>
  <si>
    <t>BCM CHAMBLYSIEN</t>
  </si>
  <si>
    <t>3m 10</t>
  </si>
  <si>
    <t>Masters</t>
  </si>
  <si>
    <t>GC</t>
  </si>
  <si>
    <t>BC CREPY EN VALOIS</t>
  </si>
  <si>
    <t>BC CREVECOEUR</t>
  </si>
  <si>
    <t>BC GOUVIEUX</t>
  </si>
  <si>
    <t>BC LIANCOURTOIS</t>
  </si>
  <si>
    <t>NC</t>
  </si>
  <si>
    <t>PC</t>
  </si>
  <si>
    <t>BC MERUVIEN</t>
  </si>
  <si>
    <t>BC SAINT JUSTOIS</t>
  </si>
  <si>
    <t>BC SENLIS</t>
  </si>
  <si>
    <t>BC VILLERS ST PAUL</t>
  </si>
  <si>
    <t>Licence</t>
  </si>
  <si>
    <t>Nom</t>
  </si>
  <si>
    <t>Club</t>
  </si>
  <si>
    <t>Catégorie_Libre</t>
  </si>
  <si>
    <t>Moyenne_Libre</t>
  </si>
  <si>
    <t>Catégorie_cadre</t>
  </si>
  <si>
    <t>Moyenne_cadre</t>
  </si>
  <si>
    <t>Catégorie_bande</t>
  </si>
  <si>
    <t>Moyenne_bande</t>
  </si>
  <si>
    <t>Catégorie_3bandes</t>
  </si>
  <si>
    <t>Moyenne_3bandes</t>
  </si>
  <si>
    <t>169522N</t>
  </si>
  <si>
    <t>138399B</t>
  </si>
  <si>
    <t>176443L</t>
  </si>
  <si>
    <t>166343H</t>
  </si>
  <si>
    <t>114841Z</t>
  </si>
  <si>
    <t>114833R</t>
  </si>
  <si>
    <t>186630J</t>
  </si>
  <si>
    <t>181569H</t>
  </si>
  <si>
    <t>179219D</t>
  </si>
  <si>
    <t>164108D</t>
  </si>
  <si>
    <t>192862H</t>
  </si>
  <si>
    <t>187483L</t>
  </si>
  <si>
    <t>137526M</t>
  </si>
  <si>
    <t>174298E</t>
  </si>
  <si>
    <t>191037Z</t>
  </si>
  <si>
    <t>123293B</t>
  </si>
  <si>
    <t>178371G</t>
  </si>
  <si>
    <t>144727L</t>
  </si>
  <si>
    <t>BARTHONNET DIDIER</t>
  </si>
  <si>
    <t>192595S</t>
  </si>
  <si>
    <t>146280E</t>
  </si>
  <si>
    <t>151822Z</t>
  </si>
  <si>
    <t>BEAUJOUR THIERRY</t>
  </si>
  <si>
    <t>170890A</t>
  </si>
  <si>
    <t>BEAUMER DANIEL</t>
  </si>
  <si>
    <t>166737L</t>
  </si>
  <si>
    <t>184043X</t>
  </si>
  <si>
    <t>175076A</t>
  </si>
  <si>
    <t>187004Q</t>
  </si>
  <si>
    <t>143761H</t>
  </si>
  <si>
    <t>020853B</t>
  </si>
  <si>
    <t>BICHON BERNARD</t>
  </si>
  <si>
    <t>021059Z</t>
  </si>
  <si>
    <t>BIENAIME ERIC</t>
  </si>
  <si>
    <t>132328O</t>
  </si>
  <si>
    <t>193473X</t>
  </si>
  <si>
    <t>142863T</t>
  </si>
  <si>
    <t>BIZET AIME</t>
  </si>
  <si>
    <t>102525H</t>
  </si>
  <si>
    <t>193189N</t>
  </si>
  <si>
    <t>020988G</t>
  </si>
  <si>
    <t>169366T</t>
  </si>
  <si>
    <t>134455J</t>
  </si>
  <si>
    <t>189292C</t>
  </si>
  <si>
    <t>145645T</t>
  </si>
  <si>
    <t>125112A</t>
  </si>
  <si>
    <t>193911Y</t>
  </si>
  <si>
    <t>105529V</t>
  </si>
  <si>
    <t>BOURESCHE ALAIN</t>
  </si>
  <si>
    <t>020831F</t>
  </si>
  <si>
    <t>185677Y</t>
  </si>
  <si>
    <t>146418M</t>
  </si>
  <si>
    <t>BOUTON GERARD</t>
  </si>
  <si>
    <t>165891R</t>
  </si>
  <si>
    <t>134456K</t>
  </si>
  <si>
    <t>190795L</t>
  </si>
  <si>
    <t>193828H</t>
  </si>
  <si>
    <t>192400F</t>
  </si>
  <si>
    <t>159835J</t>
  </si>
  <si>
    <t>182448N</t>
  </si>
  <si>
    <t>176044C</t>
  </si>
  <si>
    <t>185649S</t>
  </si>
  <si>
    <t>141366E</t>
  </si>
  <si>
    <t>020493F</t>
  </si>
  <si>
    <t>170289X</t>
  </si>
  <si>
    <t>142333J</t>
  </si>
  <si>
    <t>185651V</t>
  </si>
  <si>
    <t>193801D</t>
  </si>
  <si>
    <t>135646E</t>
  </si>
  <si>
    <t>185388J</t>
  </si>
  <si>
    <t>182156W</t>
  </si>
  <si>
    <t>168123S</t>
  </si>
  <si>
    <t>CHAUCHAT JEAN LUC</t>
  </si>
  <si>
    <t>142320W</t>
  </si>
  <si>
    <t>192540H</t>
  </si>
  <si>
    <t>187318G</t>
  </si>
  <si>
    <t>153243T</t>
  </si>
  <si>
    <t>176256H</t>
  </si>
  <si>
    <t>144729N</t>
  </si>
  <si>
    <t>185168V</t>
  </si>
  <si>
    <t>112099N</t>
  </si>
  <si>
    <t>182139C</t>
  </si>
  <si>
    <t>185296J</t>
  </si>
  <si>
    <t>189709F</t>
  </si>
  <si>
    <t>192712V</t>
  </si>
  <si>
    <t>020537X</t>
  </si>
  <si>
    <t>191747W</t>
  </si>
  <si>
    <t>107929D</t>
  </si>
  <si>
    <t>167623Z</t>
  </si>
  <si>
    <t>159215K</t>
  </si>
  <si>
    <t>156823K</t>
  </si>
  <si>
    <t>110380K</t>
  </si>
  <si>
    <t>CREDOT GERALD</t>
  </si>
  <si>
    <t>163816L</t>
  </si>
  <si>
    <t>179298P</t>
  </si>
  <si>
    <t>CUNIN ELODIE</t>
  </si>
  <si>
    <t>177151F</t>
  </si>
  <si>
    <t>CUNIN MICKAEL</t>
  </si>
  <si>
    <t>107938M</t>
  </si>
  <si>
    <t>143555J</t>
  </si>
  <si>
    <t>190799Q</t>
  </si>
  <si>
    <t>112083X</t>
  </si>
  <si>
    <t>DAVID MICHEL</t>
  </si>
  <si>
    <t>182236H</t>
  </si>
  <si>
    <t>177333D</t>
  </si>
  <si>
    <t>177976C</t>
  </si>
  <si>
    <t>193153Z</t>
  </si>
  <si>
    <t>156704F</t>
  </si>
  <si>
    <t>192239F</t>
  </si>
  <si>
    <t>152910G</t>
  </si>
  <si>
    <t>187737M</t>
  </si>
  <si>
    <t>137525L</t>
  </si>
  <si>
    <t>150677E</t>
  </si>
  <si>
    <t>DESCAMPS MICHEL</t>
  </si>
  <si>
    <t>137802C</t>
  </si>
  <si>
    <t>105807N</t>
  </si>
  <si>
    <t>152487X</t>
  </si>
  <si>
    <t>180204Z</t>
  </si>
  <si>
    <t>155561N</t>
  </si>
  <si>
    <t>182449P</t>
  </si>
  <si>
    <t>144722G</t>
  </si>
  <si>
    <t>162821E</t>
  </si>
  <si>
    <t>147291Z</t>
  </si>
  <si>
    <t>DOUBLET ROLAND</t>
  </si>
  <si>
    <t>155563Q</t>
  </si>
  <si>
    <t>161559H</t>
  </si>
  <si>
    <t>134452G</t>
  </si>
  <si>
    <t>DRIDI PATRICE</t>
  </si>
  <si>
    <t>140292W</t>
  </si>
  <si>
    <t>186910N</t>
  </si>
  <si>
    <t>DUBOST LOUIS</t>
  </si>
  <si>
    <t>140116C</t>
  </si>
  <si>
    <t>192615P</t>
  </si>
  <si>
    <t>129414M</t>
  </si>
  <si>
    <t>DURLEWANGER DIDIER</t>
  </si>
  <si>
    <t>190760Y</t>
  </si>
  <si>
    <t>186395D</t>
  </si>
  <si>
    <t>191953V</t>
  </si>
  <si>
    <t>182466H</t>
  </si>
  <si>
    <t>148820L</t>
  </si>
  <si>
    <t>152140V</t>
  </si>
  <si>
    <t>139231B</t>
  </si>
  <si>
    <t>FAREZ MICHEL</t>
  </si>
  <si>
    <t>192085N</t>
  </si>
  <si>
    <t>158043L</t>
  </si>
  <si>
    <t>140114A</t>
  </si>
  <si>
    <t>173459S</t>
  </si>
  <si>
    <t>194143A</t>
  </si>
  <si>
    <t>190598X</t>
  </si>
  <si>
    <t>021068I</t>
  </si>
  <si>
    <t>176391E</t>
  </si>
  <si>
    <t>176974N</t>
  </si>
  <si>
    <t>021196G</t>
  </si>
  <si>
    <t>123338U</t>
  </si>
  <si>
    <t>186032J</t>
  </si>
  <si>
    <t>187738N</t>
  </si>
  <si>
    <t>187477E</t>
  </si>
  <si>
    <t>192736W</t>
  </si>
  <si>
    <t>187480H</t>
  </si>
  <si>
    <t>123333P</t>
  </si>
  <si>
    <t>125794G</t>
  </si>
  <si>
    <t>GERARD MICKAEL</t>
  </si>
  <si>
    <t>104115L</t>
  </si>
  <si>
    <t>134909V</t>
  </si>
  <si>
    <t>179567G</t>
  </si>
  <si>
    <t>176973M</t>
  </si>
  <si>
    <t>178895B</t>
  </si>
  <si>
    <t>143057F</t>
  </si>
  <si>
    <t>141604I</t>
  </si>
  <si>
    <t>183244D</t>
  </si>
  <si>
    <t>GOUFFE JACKY</t>
  </si>
  <si>
    <t>129420S</t>
  </si>
  <si>
    <t>113840M</t>
  </si>
  <si>
    <t>173856Z</t>
  </si>
  <si>
    <t>020981Z</t>
  </si>
  <si>
    <t>155562P</t>
  </si>
  <si>
    <t>020531R</t>
  </si>
  <si>
    <t>137521H</t>
  </si>
  <si>
    <t>GUILLOTTE JOSE</t>
  </si>
  <si>
    <t>171067S</t>
  </si>
  <si>
    <t>191539V</t>
  </si>
  <si>
    <t>192132P</t>
  </si>
  <si>
    <t>HAMON JEANNINE</t>
  </si>
  <si>
    <t>187632Y</t>
  </si>
  <si>
    <t>HANNICQ LOPES APOLLINE</t>
  </si>
  <si>
    <t>187631X</t>
  </si>
  <si>
    <t>HANNICQ MICHEL</t>
  </si>
  <si>
    <t>166766S</t>
  </si>
  <si>
    <t>020697B</t>
  </si>
  <si>
    <t>183645P</t>
  </si>
  <si>
    <t>020497J</t>
  </si>
  <si>
    <t>HERTOUX DIDIER</t>
  </si>
  <si>
    <t>176146N</t>
  </si>
  <si>
    <t>145382Q</t>
  </si>
  <si>
    <t>HEUDE LUDOVIC</t>
  </si>
  <si>
    <t>178243S</t>
  </si>
  <si>
    <t>183631Z</t>
  </si>
  <si>
    <t>181381D</t>
  </si>
  <si>
    <t>189562W</t>
  </si>
  <si>
    <t>106751V</t>
  </si>
  <si>
    <t>HOURCADE GERARD</t>
  </si>
  <si>
    <t>125789B</t>
  </si>
  <si>
    <t>HUQUELEUX PATRICK</t>
  </si>
  <si>
    <t>120831J</t>
  </si>
  <si>
    <t>153596C</t>
  </si>
  <si>
    <t>135211L</t>
  </si>
  <si>
    <t>ISSELIN EMILE</t>
  </si>
  <si>
    <t>191746V</t>
  </si>
  <si>
    <t>181244E</t>
  </si>
  <si>
    <t>013403N</t>
  </si>
  <si>
    <t>185111H</t>
  </si>
  <si>
    <t>186706R</t>
  </si>
  <si>
    <t>190954J</t>
  </si>
  <si>
    <t>191038A</t>
  </si>
  <si>
    <t>170636Z</t>
  </si>
  <si>
    <t>LACHOQUE DANIEL</t>
  </si>
  <si>
    <t>155214L</t>
  </si>
  <si>
    <t>187481J</t>
  </si>
  <si>
    <t>145427J</t>
  </si>
  <si>
    <t>LANGERAERT ALAIN</t>
  </si>
  <si>
    <t>181711M</t>
  </si>
  <si>
    <t>021237V</t>
  </si>
  <si>
    <t>LAPERSONNE ALAIN</t>
  </si>
  <si>
    <t>020691V</t>
  </si>
  <si>
    <t>LAROCHE FABIEN</t>
  </si>
  <si>
    <t>183294H</t>
  </si>
  <si>
    <t>176045D</t>
  </si>
  <si>
    <t>157672H</t>
  </si>
  <si>
    <t>174086Z</t>
  </si>
  <si>
    <t>142862S</t>
  </si>
  <si>
    <t>LE PLARD YVES</t>
  </si>
  <si>
    <t>013512S</t>
  </si>
  <si>
    <t>167116Y</t>
  </si>
  <si>
    <t>192342S</t>
  </si>
  <si>
    <t>148139W</t>
  </si>
  <si>
    <t>182060R</t>
  </si>
  <si>
    <t>186394C</t>
  </si>
  <si>
    <t>143116M</t>
  </si>
  <si>
    <t>020498K</t>
  </si>
  <si>
    <t>LEFEBVRE MOISE</t>
  </si>
  <si>
    <t>182624E</t>
  </si>
  <si>
    <t>192131N</t>
  </si>
  <si>
    <t>LEFEVRE VINCENT</t>
  </si>
  <si>
    <t>179566F</t>
  </si>
  <si>
    <t>144730O</t>
  </si>
  <si>
    <t>LEGUESCLOU PATRICE</t>
  </si>
  <si>
    <t>191769V</t>
  </si>
  <si>
    <t>137517D</t>
  </si>
  <si>
    <t>LENGAIGNE DANIEL</t>
  </si>
  <si>
    <t>017988W</t>
  </si>
  <si>
    <t>149410C</t>
  </si>
  <si>
    <t>146494K</t>
  </si>
  <si>
    <t>LIEVENS BERNARD</t>
  </si>
  <si>
    <t>192122D</t>
  </si>
  <si>
    <t>013613P</t>
  </si>
  <si>
    <t>192061M</t>
  </si>
  <si>
    <t>169126H</t>
  </si>
  <si>
    <t>177332C</t>
  </si>
  <si>
    <t>192404K</t>
  </si>
  <si>
    <t>190536E</t>
  </si>
  <si>
    <t>020976U</t>
  </si>
  <si>
    <t>174013V</t>
  </si>
  <si>
    <t>158459N</t>
  </si>
  <si>
    <t>134400G</t>
  </si>
  <si>
    <t>170318D</t>
  </si>
  <si>
    <t>020632O</t>
  </si>
  <si>
    <t>147147S</t>
  </si>
  <si>
    <t>193041C</t>
  </si>
  <si>
    <t>156585B</t>
  </si>
  <si>
    <t>020698C</t>
  </si>
  <si>
    <t>020851Z</t>
  </si>
  <si>
    <t>MICHEL BERNARD</t>
  </si>
  <si>
    <t>179836Z</t>
  </si>
  <si>
    <t>166552K</t>
  </si>
  <si>
    <t>179569J</t>
  </si>
  <si>
    <t>173639N</t>
  </si>
  <si>
    <t>180531E</t>
  </si>
  <si>
    <t>179739T</t>
  </si>
  <si>
    <t>020633P</t>
  </si>
  <si>
    <t>191736J</t>
  </si>
  <si>
    <t>129419R</t>
  </si>
  <si>
    <t>180653M</t>
  </si>
  <si>
    <t>MOUTIN DOMINIQUE</t>
  </si>
  <si>
    <t>102552I</t>
  </si>
  <si>
    <t>144708S</t>
  </si>
  <si>
    <t>186292R</t>
  </si>
  <si>
    <t>167128L</t>
  </si>
  <si>
    <t>020886I</t>
  </si>
  <si>
    <t>122846W</t>
  </si>
  <si>
    <t>142324A</t>
  </si>
  <si>
    <t>192566L</t>
  </si>
  <si>
    <t>181604W</t>
  </si>
  <si>
    <t>192606E</t>
  </si>
  <si>
    <t>192605D</t>
  </si>
  <si>
    <t>176147P</t>
  </si>
  <si>
    <t>020780G</t>
  </si>
  <si>
    <t>020501N</t>
  </si>
  <si>
    <t>OLIVEIRA JOSE</t>
  </si>
  <si>
    <t>191018D</t>
  </si>
  <si>
    <t>171286F</t>
  </si>
  <si>
    <t>013874Q</t>
  </si>
  <si>
    <t>177525M</t>
  </si>
  <si>
    <t>157875D</t>
  </si>
  <si>
    <t>193400S</t>
  </si>
  <si>
    <t>193479D</t>
  </si>
  <si>
    <t>153280J</t>
  </si>
  <si>
    <t>PELLETIER STEEVE</t>
  </si>
  <si>
    <t>188736Y</t>
  </si>
  <si>
    <t>193074N</t>
  </si>
  <si>
    <t>021069J</t>
  </si>
  <si>
    <t>177012E</t>
  </si>
  <si>
    <t>020502O</t>
  </si>
  <si>
    <t>102510S</t>
  </si>
  <si>
    <t>POILLY SERGE</t>
  </si>
  <si>
    <t>179568H</t>
  </si>
  <si>
    <t>177282Y</t>
  </si>
  <si>
    <t>174207F</t>
  </si>
  <si>
    <t>142861R</t>
  </si>
  <si>
    <t>PORQUIER GERARD</t>
  </si>
  <si>
    <t>137516C</t>
  </si>
  <si>
    <t>181918M</t>
  </si>
  <si>
    <t>140121H</t>
  </si>
  <si>
    <t>164975W</t>
  </si>
  <si>
    <t>021266Y</t>
  </si>
  <si>
    <t>149815S</t>
  </si>
  <si>
    <t>POUTIER DIDIER</t>
  </si>
  <si>
    <t>159301D</t>
  </si>
  <si>
    <t>RAFFY ALAIN</t>
  </si>
  <si>
    <t>158565D</t>
  </si>
  <si>
    <t>181568G</t>
  </si>
  <si>
    <t>156458N</t>
  </si>
  <si>
    <t>175987Q</t>
  </si>
  <si>
    <t>125833T</t>
  </si>
  <si>
    <t>176975P</t>
  </si>
  <si>
    <t>122257F</t>
  </si>
  <si>
    <t>132318E</t>
  </si>
  <si>
    <t>173871Q</t>
  </si>
  <si>
    <t>ROUSSEL LOUKA</t>
  </si>
  <si>
    <t>193042D</t>
  </si>
  <si>
    <t>177280W</t>
  </si>
  <si>
    <t>125793F</t>
  </si>
  <si>
    <t>160887C</t>
  </si>
  <si>
    <t>181745Z</t>
  </si>
  <si>
    <t>191852K</t>
  </si>
  <si>
    <t>020529P</t>
  </si>
  <si>
    <t>123328K</t>
  </si>
  <si>
    <t>153485G</t>
  </si>
  <si>
    <t>SOYER ROGER</t>
  </si>
  <si>
    <t>020818S</t>
  </si>
  <si>
    <t>SOYEZ REYNALD</t>
  </si>
  <si>
    <t>191035X</t>
  </si>
  <si>
    <t>187558S</t>
  </si>
  <si>
    <t>STUBBE GERMAIN</t>
  </si>
  <si>
    <t>151796W</t>
  </si>
  <si>
    <t>105814U</t>
  </si>
  <si>
    <t>191851J</t>
  </si>
  <si>
    <t>105804K</t>
  </si>
  <si>
    <t>187777F</t>
  </si>
  <si>
    <t>188134T</t>
  </si>
  <si>
    <t>158253P</t>
  </si>
  <si>
    <t>178480A</t>
  </si>
  <si>
    <t>TROJANI PHILIPPE</t>
  </si>
  <si>
    <t>192356H</t>
  </si>
  <si>
    <t>165308H</t>
  </si>
  <si>
    <t>179107G</t>
  </si>
  <si>
    <t>107933H</t>
  </si>
  <si>
    <t>177009B</t>
  </si>
  <si>
    <t>147723T</t>
  </si>
  <si>
    <t>159833G</t>
  </si>
  <si>
    <t>VANDEPUTTE LAURENT</t>
  </si>
  <si>
    <t>122848Y</t>
  </si>
  <si>
    <t>VASSEUR YANNICK</t>
  </si>
  <si>
    <t>187479G</t>
  </si>
  <si>
    <t>147413G</t>
  </si>
  <si>
    <t>147414H</t>
  </si>
  <si>
    <t>192194G</t>
  </si>
  <si>
    <t>177010C</t>
  </si>
  <si>
    <t>190778S</t>
  </si>
  <si>
    <t>186293S</t>
  </si>
  <si>
    <t>112106U</t>
  </si>
  <si>
    <t>192338N</t>
  </si>
  <si>
    <t>168788Q</t>
  </si>
  <si>
    <t>132324K</t>
  </si>
  <si>
    <t>158140R</t>
  </si>
  <si>
    <t>ZANOTTI MICHEL</t>
  </si>
  <si>
    <t>Poule A</t>
  </si>
  <si>
    <t>Poule B</t>
  </si>
  <si>
    <t>Poule Finale</t>
  </si>
  <si>
    <t>Poule de Classement</t>
  </si>
  <si>
    <t>AJALBERT   ALAIN</t>
  </si>
  <si>
    <t>AKNOUCHE   DOMINIQUE</t>
  </si>
  <si>
    <t>ALAMOME   JEAN LUC</t>
  </si>
  <si>
    <t>ALBOUY   CLAUDE</t>
  </si>
  <si>
    <t>ALEXANIAN   JOEL</t>
  </si>
  <si>
    <t>ALEXANIAN   LOUIS</t>
  </si>
  <si>
    <t>BC VILLERS St PAUL</t>
  </si>
  <si>
    <t>ANCELLET   BRUNO</t>
  </si>
  <si>
    <t>ANSELIN   PATRICK</t>
  </si>
  <si>
    <t>AVOT   JOEL</t>
  </si>
  <si>
    <t>AZRIA   SARAH</t>
  </si>
  <si>
    <t>BAILLET   ANDREW</t>
  </si>
  <si>
    <t>BALLEUX BRETON   ADAM</t>
  </si>
  <si>
    <t>BARBE   PHILIPPE</t>
  </si>
  <si>
    <t>BARBERIS   PHILIPPE</t>
  </si>
  <si>
    <t>BARONCHELLI   LYDIE</t>
  </si>
  <si>
    <t>BAROUX   CHRISTOPHE</t>
  </si>
  <si>
    <t>BARRY   BRIGITTE</t>
  </si>
  <si>
    <t>BASSINO   LIONEL</t>
  </si>
  <si>
    <t>BATON   LAURENT</t>
  </si>
  <si>
    <t>BECART   PAULINE</t>
  </si>
  <si>
    <t>BELLEMERE   GERARD</t>
  </si>
  <si>
    <t>BENESSIANO   ERIC</t>
  </si>
  <si>
    <t>BENLOULOU   ALBERT</t>
  </si>
  <si>
    <t>BERTRAND   FREDERIC</t>
  </si>
  <si>
    <t>BILLY   DAVID</t>
  </si>
  <si>
    <t>BIMONT   PHILIPPE</t>
  </si>
  <si>
    <t>BLANCHARD   THIERRY</t>
  </si>
  <si>
    <t>BLANCHON   JEROME</t>
  </si>
  <si>
    <t>BLOT   ANDRE</t>
  </si>
  <si>
    <t>BOITEL   SOPHIE</t>
  </si>
  <si>
    <t>BOLAND   NOEL</t>
  </si>
  <si>
    <t>BOLLING   BEATRICE</t>
  </si>
  <si>
    <t>BOUIGES   ARMELLE</t>
  </si>
  <si>
    <t>BOUKHEMOUCHA   RACHID</t>
  </si>
  <si>
    <t>BOUMLIK   MOHAMMED ZAKARIA</t>
  </si>
  <si>
    <t>BOURGOGNE   CLAUDE</t>
  </si>
  <si>
    <t>BOUSSEMART   ALAIN</t>
  </si>
  <si>
    <t>BOZON   ROBERT</t>
  </si>
  <si>
    <t>BROUCK   JEAN FRANCOIS</t>
  </si>
  <si>
    <t>BUCHLER   MANFRED</t>
  </si>
  <si>
    <t>CABOT   CLEMENCE</t>
  </si>
  <si>
    <t>CABOT   SAMAEL</t>
  </si>
  <si>
    <t>CARDOEN   PIERRE</t>
  </si>
  <si>
    <t>CARDON   SANDRINE</t>
  </si>
  <si>
    <t>CARRE   ALAIN</t>
  </si>
  <si>
    <t>CASSINI   PHILIPPE</t>
  </si>
  <si>
    <t>CASTAGNIE   CHRISTIAN</t>
  </si>
  <si>
    <t>CASTANER   GEORGES</t>
  </si>
  <si>
    <t>CATELOY   CLAUDE</t>
  </si>
  <si>
    <t>CHANTELOUP   GHISLAIN</t>
  </si>
  <si>
    <t>CHARDET   PHILIPPE</t>
  </si>
  <si>
    <t>CHARIOT   RENEE</t>
  </si>
  <si>
    <t>CHARLES   DOMINIQUE</t>
  </si>
  <si>
    <t>CHARLES   ISABELLE</t>
  </si>
  <si>
    <t>CHARLES   YANN</t>
  </si>
  <si>
    <t>CHENAL   GERARD</t>
  </si>
  <si>
    <t>CHENEVEAU   CHRISTIAN</t>
  </si>
  <si>
    <t>CHERIGUENE   YASMIN</t>
  </si>
  <si>
    <t>CHESNAIS   JACQUES</t>
  </si>
  <si>
    <t>CHOJNACKI NODOT   ISABELLE</t>
  </si>
  <si>
    <t>CHOQUET   RENE</t>
  </si>
  <si>
    <t>CIERNIAK   THIBAULT</t>
  </si>
  <si>
    <t>CLAUX   ALAIN</t>
  </si>
  <si>
    <t>CLEMENT   FREDERIC</t>
  </si>
  <si>
    <t>CLEMENT   LEA</t>
  </si>
  <si>
    <t>CLEMENT   LILOU</t>
  </si>
  <si>
    <t>CLEMENT   SYLVIE</t>
  </si>
  <si>
    <t>COLLARD   BRUNO</t>
  </si>
  <si>
    <t>CONSTANTIN   OLIVIER</t>
  </si>
  <si>
    <t>COQUIGNY   JEAN JACQUES</t>
  </si>
  <si>
    <t>COTTEREAU   MICHEL</t>
  </si>
  <si>
    <t>COUPLET   SEBASTIEN</t>
  </si>
  <si>
    <t>COUPLET   VALENTIN</t>
  </si>
  <si>
    <t>CULLATI   FABIEN</t>
  </si>
  <si>
    <t>DANIEL   ROBERT</t>
  </si>
  <si>
    <t>DAUTEUR   PATRICK</t>
  </si>
  <si>
    <t>DAVESNE   ERIC</t>
  </si>
  <si>
    <t>DE ALEGRIA   ANTONIO</t>
  </si>
  <si>
    <t>DE MALET   BENOIT</t>
  </si>
  <si>
    <t>DEBRIS   PATRICK</t>
  </si>
  <si>
    <t>DELAFORGE   NICOLAS</t>
  </si>
  <si>
    <t>DELAFORGE   PASCAL</t>
  </si>
  <si>
    <t>DELCUSE   MARC</t>
  </si>
  <si>
    <t>DENIZART   JOSE</t>
  </si>
  <si>
    <t>DEPRET   PATRICE</t>
  </si>
  <si>
    <t>DESAINT   ETIENNE</t>
  </si>
  <si>
    <t>DESCLAIR   GUY</t>
  </si>
  <si>
    <t>DEVARENNE   RUDY</t>
  </si>
  <si>
    <t>DIOT   ALAIN</t>
  </si>
  <si>
    <t>DOBIGNY   JEAN PIERRE</t>
  </si>
  <si>
    <t>DOMAGALSKI   HERVE</t>
  </si>
  <si>
    <t>DOMINGUES   THOMAS</t>
  </si>
  <si>
    <t>DONGUY   ERIK</t>
  </si>
  <si>
    <t>DOTAL   BERNARD</t>
  </si>
  <si>
    <t>DOUE   MARC</t>
  </si>
  <si>
    <t>DOURGES   CHRISTIAN</t>
  </si>
  <si>
    <t>DUBAIL   CHRISTIAN</t>
  </si>
  <si>
    <t>DUCHATEAU   JEAN PIERRE</t>
  </si>
  <si>
    <t>DUPUIS   GILLES</t>
  </si>
  <si>
    <t>DUTRIAUX   PASCAL</t>
  </si>
  <si>
    <t>DUTRIAUX   VALENTIN</t>
  </si>
  <si>
    <t>DUVAL   RAYMOND</t>
  </si>
  <si>
    <t>EDOUARD   EVAN</t>
  </si>
  <si>
    <t>EGOT   JOELLE</t>
  </si>
  <si>
    <t>FARAGUET   MICHEL</t>
  </si>
  <si>
    <t>FARAND   DIDIER</t>
  </si>
  <si>
    <t>FAUCHER   JEAN MARC</t>
  </si>
  <si>
    <t>FAUCON   JEAN LUC</t>
  </si>
  <si>
    <t>FAURE   STEPHANE</t>
  </si>
  <si>
    <t>FELLINE   RICCARDO</t>
  </si>
  <si>
    <t>FERREIRA   SENIO</t>
  </si>
  <si>
    <t>FERRU   ISABELLE</t>
  </si>
  <si>
    <t>FEZELOT   BERNARD</t>
  </si>
  <si>
    <t>FORRET   ALAIN</t>
  </si>
  <si>
    <t>FORTIN   CLAUDE</t>
  </si>
  <si>
    <t>FOURE   MICHEL</t>
  </si>
  <si>
    <t>FRANCOIS   PASCAL</t>
  </si>
  <si>
    <t>GARNERET   CHRISTOPHE</t>
  </si>
  <si>
    <t>GARRY   MURIEL</t>
  </si>
  <si>
    <t>GATTI   PIERRE</t>
  </si>
  <si>
    <t>GAUTRAND   PHILIPPE</t>
  </si>
  <si>
    <t>GAVREL   ETIENNE</t>
  </si>
  <si>
    <t>GEFFROY   FLORENT</t>
  </si>
  <si>
    <t>GERONIMI   THIERRY</t>
  </si>
  <si>
    <t>GILLES   FABRICE</t>
  </si>
  <si>
    <t>GILLOT   CHRISTOPHER</t>
  </si>
  <si>
    <t>GODARD   DANIEL</t>
  </si>
  <si>
    <t>GONTARCZYK   GUY</t>
  </si>
  <si>
    <t>GONZALEZ   PATRICE</t>
  </si>
  <si>
    <t>GOSGNACH   DANIEL</t>
  </si>
  <si>
    <t>GOUJON   CEDRIC</t>
  </si>
  <si>
    <t>GOUX   FREDERIC</t>
  </si>
  <si>
    <t>GRASSIN D ALFONSE   HENRI</t>
  </si>
  <si>
    <t>GRAUX   CLAUDE</t>
  </si>
  <si>
    <t>GROSS   XAVIER</t>
  </si>
  <si>
    <t>GUIDOUX   ALAIN</t>
  </si>
  <si>
    <t>HAGER   JAMES</t>
  </si>
  <si>
    <t>HALLUIN   ANDRE</t>
  </si>
  <si>
    <t>HANRY   JEAN LUC</t>
  </si>
  <si>
    <t>HENWOOD   PHILIPPE</t>
  </si>
  <si>
    <t>HERBERT   JEAN SERGE</t>
  </si>
  <si>
    <t>HERVIEU   DIDIER</t>
  </si>
  <si>
    <t>HIMBLOT   FRANCIS</t>
  </si>
  <si>
    <t>HONLET   MARC</t>
  </si>
  <si>
    <t>HOUET   CATHERINE</t>
  </si>
  <si>
    <t>HOUIRI   MEHDI</t>
  </si>
  <si>
    <t>HUSSNIAN   JOSEPH</t>
  </si>
  <si>
    <t>IDASIAK   EUGENE</t>
  </si>
  <si>
    <t>JARLOT   BENEDICTE</t>
  </si>
  <si>
    <t>JOLIVET   JEAN</t>
  </si>
  <si>
    <t>JOSSELIN   WILLIAM</t>
  </si>
  <si>
    <t>JOST   CHRISTIAN</t>
  </si>
  <si>
    <t>KALUZNY   PIERRE</t>
  </si>
  <si>
    <t>KEULEIAN   ALAIN</t>
  </si>
  <si>
    <t>LABORIE   HERVE</t>
  </si>
  <si>
    <t>LAMARQUE   YVES</t>
  </si>
  <si>
    <t>LAMIDIAUX   NICOLAS</t>
  </si>
  <si>
    <t>LANGLOIS   JEAN PIERRE</t>
  </si>
  <si>
    <t>LAVALLEE   DOMINIQUE</t>
  </si>
  <si>
    <t>LE CERF   PHILIPPE</t>
  </si>
  <si>
    <t>LE FRIEC   DANIEL</t>
  </si>
  <si>
    <t>LE MAIRE   PATRICK</t>
  </si>
  <si>
    <t>LE ROUX   MARC</t>
  </si>
  <si>
    <t>LEBOUCHER   PASCAL</t>
  </si>
  <si>
    <t>LEBRUN   GAUTHIER</t>
  </si>
  <si>
    <t>LECHAT   STEPHANE</t>
  </si>
  <si>
    <t>LECLERE   PAUL</t>
  </si>
  <si>
    <t>LEFEBVRE   ALEXIS</t>
  </si>
  <si>
    <t>LEFEBVRE   GERARD</t>
  </si>
  <si>
    <t>LEFEBVRE   PENELOPE</t>
  </si>
  <si>
    <t>LEGRAND   ADRIEN</t>
  </si>
  <si>
    <t>LEMAIRE   FABRICE</t>
  </si>
  <si>
    <t>LEROY   FABRICE</t>
  </si>
  <si>
    <t>LETREUILLE   PAUL</t>
  </si>
  <si>
    <t>LOMBARD   MATTHIAS</t>
  </si>
  <si>
    <t>LORGE   THIERRY</t>
  </si>
  <si>
    <t>LUYCX   BERNARD</t>
  </si>
  <si>
    <t>MACAIRE   JEAN</t>
  </si>
  <si>
    <t>MAGGIAR   PASCAL</t>
  </si>
  <si>
    <t>MAGNIER   CHRISTOPHE</t>
  </si>
  <si>
    <t>MANDIN   CHRISTIAN</t>
  </si>
  <si>
    <t>MARCEAU   JEROME</t>
  </si>
  <si>
    <t>MARIE   DANIEL</t>
  </si>
  <si>
    <t>MARTEL   CHRISTIAN</t>
  </si>
  <si>
    <t>MARTIN   DENIS</t>
  </si>
  <si>
    <t>MASSARD   PATRICK</t>
  </si>
  <si>
    <t>MASSON   DANIEL</t>
  </si>
  <si>
    <t>MAUCHAUFFE   PATRICK</t>
  </si>
  <si>
    <t>MENAGE   MAEVA</t>
  </si>
  <si>
    <t>MENGUAL   JOACHIM</t>
  </si>
  <si>
    <t>MERCIER   GUY</t>
  </si>
  <si>
    <t>MICHEL   GERARD</t>
  </si>
  <si>
    <t>MIGLIASSO   JEAN PIERRE</t>
  </si>
  <si>
    <t>MIKLASEWICZ   VIVIEN</t>
  </si>
  <si>
    <t>MONNIOT   NICOLAS</t>
  </si>
  <si>
    <t>MONROY   GERARD</t>
  </si>
  <si>
    <t>MONTI   RENATO</t>
  </si>
  <si>
    <t>MOREAU   CLAUDE</t>
  </si>
  <si>
    <t>MOREL   OLIVIER</t>
  </si>
  <si>
    <t>MOSER   JEAN</t>
  </si>
  <si>
    <t>MOUTTE   JEAN PIERRE</t>
  </si>
  <si>
    <t>MURIOT   JEAN PIERRE</t>
  </si>
  <si>
    <t>N DIAYE   EMILE</t>
  </si>
  <si>
    <t>NAHIRNYJ   ELENA</t>
  </si>
  <si>
    <t>NAHIRNYJ   NICOLAS</t>
  </si>
  <si>
    <t>NAILLON   GUY</t>
  </si>
  <si>
    <t>NARTUS   JEROME</t>
  </si>
  <si>
    <t>NGUYEN   PHONG</t>
  </si>
  <si>
    <t>NIZZI   FILIPPO</t>
  </si>
  <si>
    <t>NOCLAIN   ALENZO</t>
  </si>
  <si>
    <t>NOCLAIN   TISSIANO</t>
  </si>
  <si>
    <t>NODOT   PASCAL</t>
  </si>
  <si>
    <t>NORMAND   FABIEN</t>
  </si>
  <si>
    <t>ORTS   WILLIAM</t>
  </si>
  <si>
    <t>PAILLART   JEAN LUC</t>
  </si>
  <si>
    <t>PARISI   JEAN CLAUDE</t>
  </si>
  <si>
    <t>PAROUTY   CLAIRE</t>
  </si>
  <si>
    <t>PAUCELLIER   PATRICK</t>
  </si>
  <si>
    <t>PAYET   ETHAN</t>
  </si>
  <si>
    <t>PAYET   JEAN MARC</t>
  </si>
  <si>
    <t>PELOUX   JEAN CLAUDE</t>
  </si>
  <si>
    <t>PERPETTE   FAIZA</t>
  </si>
  <si>
    <t>PERPETTE   SEBASTIEN</t>
  </si>
  <si>
    <t>PICART   ALAIN</t>
  </si>
  <si>
    <t>PICAUD   CHRISTIAN</t>
  </si>
  <si>
    <t>POINSOT   CLEMENT</t>
  </si>
  <si>
    <t>POIX   JEAN FRANCOIS</t>
  </si>
  <si>
    <t>POLIN   THIBAUT</t>
  </si>
  <si>
    <t>PORTIER   ROBERT</t>
  </si>
  <si>
    <t>POTIER   FAUSTINE</t>
  </si>
  <si>
    <t>POTIER   LAURENT</t>
  </si>
  <si>
    <t>POTIER   SOPHIE</t>
  </si>
  <si>
    <t>POURTOULES   GERARD</t>
  </si>
  <si>
    <t>RASPAIL   CHRISTIAN</t>
  </si>
  <si>
    <t>RECIO   SALVADOR</t>
  </si>
  <si>
    <t>REMISE   CLAUDE</t>
  </si>
  <si>
    <t>RICHARD   EDOUARD</t>
  </si>
  <si>
    <t>RIGAMONTI   GIUSEPPE</t>
  </si>
  <si>
    <t>RITACCO   ANTONIO</t>
  </si>
  <si>
    <t>ROBIN   YVES</t>
  </si>
  <si>
    <t>ROUSSET   ALEXIS</t>
  </si>
  <si>
    <t>ROYER   JOEL</t>
  </si>
  <si>
    <t>SAUVE   OLIVIER</t>
  </si>
  <si>
    <t>SCOHY   MICHEL</t>
  </si>
  <si>
    <t>SERET   RENE</t>
  </si>
  <si>
    <t>SIBILLE   CHRISTOPHE</t>
  </si>
  <si>
    <t>SMIRO   JEAN PIERRE</t>
  </si>
  <si>
    <t>SONNTAG   GUY</t>
  </si>
  <si>
    <t>STREICHER   PAUL</t>
  </si>
  <si>
    <t>SUARD   LIONEL</t>
  </si>
  <si>
    <t>TAILLANDIER   CLAUDE</t>
  </si>
  <si>
    <t>TESSON   LUCIEN</t>
  </si>
  <si>
    <t>TESTE   OLIVIER</t>
  </si>
  <si>
    <t>THIERRY   JEAN ROBERT</t>
  </si>
  <si>
    <t>TISON   JEAN NOEL</t>
  </si>
  <si>
    <t>TOLLET   MICHEL</t>
  </si>
  <si>
    <t>TROTIN   PIERRICK</t>
  </si>
  <si>
    <t>URDIALES   ANDRE</t>
  </si>
  <si>
    <t>VAILLANT   CLAUDE</t>
  </si>
  <si>
    <t>VALADE   FREDERIC</t>
  </si>
  <si>
    <t>VAN WYNENDAELE   PIERRE</t>
  </si>
  <si>
    <t>VANDENHOLE   CHRISTOPHE</t>
  </si>
  <si>
    <t>VASSEUX   ANTHONY</t>
  </si>
  <si>
    <t>VERFAILLIE   DAMIEN</t>
  </si>
  <si>
    <t>VERFAILLIE   MATHIEU</t>
  </si>
  <si>
    <t>VERHAAREN   STEPHANE</t>
  </si>
  <si>
    <t>VERMEILLE   JEAN MICHEL</t>
  </si>
  <si>
    <t>VERMEIR   BRUNO</t>
  </si>
  <si>
    <t>VIARD   SERGE</t>
  </si>
  <si>
    <t>VINET   CLAUDE</t>
  </si>
  <si>
    <t>WAILLE   WILFRID</t>
  </si>
  <si>
    <t>WALTON   ANTHONY</t>
  </si>
  <si>
    <t>WILLIG   CLAUDE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</si>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</sst>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[$-40C]d\ mmmm\ yyyy;@"/>
    <numFmt numFmtId="165" formatCode="0.000"/>
    <numFmt numFmtId="168" formatCode="#,##0.000\ _€"/>
  </numFmts>
  <fonts count="43" x14ac:knownFonts="1">
    <font>
      <sz val="10"/>
      <color theme="1"/>
      <name val="Arial"/>
    </font>
    <font>
      <sz val="10"/>
      <color theme="10"/>
      <name val="Book Antiqua"/>
      <family val="1"/>
    </font>
    <font>
      <sz val="11"/>
      <color theme="10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Book Antiqua"/>
      <family val="1"/>
    </font>
    <font>
      <sz val="11"/>
      <color theme="1"/>
      <name val="Calibri"/>
      <family val="2"/>
    </font>
    <font>
      <sz val="18"/>
      <name val="Book Antiqua"/>
      <family val="1"/>
    </font>
    <font>
      <sz val="8"/>
      <name val="Arial"/>
      <family val="2"/>
    </font>
    <font>
      <sz val="12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8"/>
      <color theme="10"/>
      <name val="Arial"/>
      <family val="2"/>
    </font>
    <font>
      <sz val="8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b/>
      <sz val="12"/>
      <name val="Times New Roman"/>
      <family val="1"/>
    </font>
    <font>
      <b/>
      <sz val="7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16"/>
      <name val="Times New Roman"/>
      <family val="1"/>
    </font>
    <font>
      <sz val="11"/>
      <name val="Carlito"/>
      <family val="2"/>
    </font>
    <font>
      <b/>
      <sz val="11"/>
      <color rgb="FFFFFFFF"/>
      <name val="Carlito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8"/>
      <name val="Times New Roman"/>
      <family val="1"/>
    </font>
    <font>
      <sz val="12"/>
      <name val="Carlito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indexed="43"/>
      </patternFill>
    </fill>
    <fill>
      <patternFill patternType="solid">
        <fgColor rgb="FF92D050"/>
      </patternFill>
    </fill>
    <fill>
      <patternFill patternType="solid">
        <fgColor rgb="FF1F4E78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43" fontId="3" fillId="0" borderId="0" applyFont="0" applyFill="0" applyBorder="0" applyProtection="0"/>
    <xf numFmtId="0" fontId="4" fillId="0" borderId="0"/>
    <xf numFmtId="0" fontId="3" fillId="0" borderId="0"/>
    <xf numFmtId="0" fontId="5" fillId="0" borderId="0"/>
    <xf numFmtId="0" fontId="6" fillId="0" borderId="0"/>
    <xf numFmtId="0" fontId="7" fillId="0" borderId="1">
      <alignment horizontal="center" vertical="center"/>
    </xf>
    <xf numFmtId="0" fontId="33" fillId="0" borderId="0"/>
  </cellStyleXfs>
  <cellXfs count="343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horizontal="center" vertical="center"/>
    </xf>
    <xf numFmtId="0" fontId="11" fillId="0" borderId="27" xfId="0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33" xfId="0" applyFont="1" applyBorder="1" applyAlignment="1">
      <alignment horizontal="left" vertical="center"/>
    </xf>
    <xf numFmtId="0" fontId="4" fillId="0" borderId="13" xfId="0" applyFont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8" fillId="0" borderId="0" xfId="0" applyNumberFormat="1" applyFont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7" xfId="0" applyFont="1" applyBorder="1" applyAlignment="1">
      <alignment vertical="center"/>
    </xf>
    <xf numFmtId="164" fontId="9" fillId="2" borderId="29" xfId="0" applyNumberFormat="1" applyFont="1" applyFill="1" applyBorder="1" applyAlignment="1">
      <alignment horizontal="center" vertical="center"/>
    </xf>
    <xf numFmtId="164" fontId="9" fillId="2" borderId="30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15" fillId="0" borderId="37" xfId="0" applyFont="1" applyBorder="1" applyAlignment="1">
      <alignment vertical="center" wrapText="1"/>
    </xf>
    <xf numFmtId="0" fontId="15" fillId="0" borderId="37" xfId="0" applyFont="1" applyBorder="1" applyAlignment="1">
      <alignment horizontal="center" vertical="center"/>
    </xf>
    <xf numFmtId="49" fontId="4" fillId="0" borderId="37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165" fontId="4" fillId="0" borderId="16" xfId="0" applyNumberFormat="1" applyFont="1" applyBorder="1" applyAlignment="1">
      <alignment horizontal="center" vertical="center"/>
    </xf>
    <xf numFmtId="10" fontId="4" fillId="0" borderId="8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164" fontId="9" fillId="2" borderId="35" xfId="0" applyNumberFormat="1" applyFont="1" applyFill="1" applyBorder="1" applyAlignment="1">
      <alignment horizontal="center" vertical="center"/>
    </xf>
    <xf numFmtId="164" fontId="9" fillId="2" borderId="4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10" fontId="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7" xfId="0" applyFont="1" applyBorder="1" applyAlignment="1">
      <alignment horizontal="center" vertical="center"/>
    </xf>
    <xf numFmtId="0" fontId="8" fillId="0" borderId="0" xfId="0" applyFont="1"/>
    <xf numFmtId="0" fontId="11" fillId="0" borderId="0" xfId="0" applyFont="1"/>
    <xf numFmtId="0" fontId="18" fillId="0" borderId="0" xfId="1" applyFont="1" applyAlignment="1">
      <alignment horizontal="center" vertical="center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164" fontId="19" fillId="0" borderId="0" xfId="0" applyNumberFormat="1" applyFont="1" applyAlignment="1">
      <alignment horizontal="center" vertical="center"/>
    </xf>
    <xf numFmtId="0" fontId="23" fillId="0" borderId="0" xfId="0" applyFont="1"/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left" vertical="center"/>
    </xf>
    <xf numFmtId="0" fontId="24" fillId="0" borderId="13" xfId="0" applyFont="1" applyBorder="1" applyAlignment="1">
      <alignment horizontal="right" vertical="center"/>
    </xf>
    <xf numFmtId="16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2" borderId="0" xfId="0" applyFont="1" applyFill="1"/>
    <xf numFmtId="0" fontId="26" fillId="0" borderId="2" xfId="0" applyFont="1" applyBorder="1" applyAlignment="1">
      <alignment vertical="center"/>
    </xf>
    <xf numFmtId="0" fontId="26" fillId="0" borderId="2" xfId="0" applyFont="1" applyBorder="1" applyAlignment="1">
      <alignment vertical="center"/>
    </xf>
    <xf numFmtId="0" fontId="26" fillId="0" borderId="3" xfId="0" applyFont="1" applyBorder="1" applyAlignment="1">
      <alignment vertical="center"/>
    </xf>
    <xf numFmtId="0" fontId="26" fillId="0" borderId="27" xfId="0" applyFont="1" applyBorder="1" applyAlignment="1">
      <alignment vertical="center"/>
    </xf>
    <xf numFmtId="0" fontId="26" fillId="0" borderId="27" xfId="0" applyFont="1" applyBorder="1" applyAlignment="1">
      <alignment vertical="center"/>
    </xf>
    <xf numFmtId="0" fontId="26" fillId="0" borderId="28" xfId="0" applyFont="1" applyBorder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19" fillId="5" borderId="0" xfId="0" applyFont="1" applyFill="1"/>
    <xf numFmtId="0" fontId="19" fillId="5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1" fillId="0" borderId="50" xfId="0" applyFont="1" applyBorder="1" applyAlignment="1">
      <alignment horizontal="center" vertical="center" wrapText="1"/>
    </xf>
    <xf numFmtId="0" fontId="31" fillId="0" borderId="51" xfId="0" applyFont="1" applyBorder="1" applyAlignment="1">
      <alignment horizontal="left" vertical="center" wrapText="1"/>
    </xf>
    <xf numFmtId="0" fontId="31" fillId="0" borderId="52" xfId="0" applyFont="1" applyBorder="1" applyAlignment="1">
      <alignment horizontal="center" vertical="center" wrapText="1"/>
    </xf>
    <xf numFmtId="0" fontId="31" fillId="0" borderId="53" xfId="0" applyFont="1" applyBorder="1" applyAlignment="1">
      <alignment horizontal="center" vertical="center" wrapText="1"/>
    </xf>
    <xf numFmtId="0" fontId="31" fillId="0" borderId="54" xfId="0" applyFont="1" applyBorder="1" applyAlignment="1">
      <alignment horizontal="center" vertical="center" wrapText="1"/>
    </xf>
    <xf numFmtId="0" fontId="19" fillId="0" borderId="2" xfId="0" applyFont="1" applyBorder="1" applyAlignment="1">
      <alignment vertical="center"/>
    </xf>
    <xf numFmtId="0" fontId="19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vertical="center" wrapText="1"/>
    </xf>
    <xf numFmtId="0" fontId="32" fillId="0" borderId="58" xfId="0" applyFont="1" applyBorder="1" applyAlignment="1">
      <alignment vertical="center" wrapText="1"/>
    </xf>
    <xf numFmtId="0" fontId="19" fillId="0" borderId="26" xfId="0" applyFont="1" applyBorder="1" applyAlignment="1">
      <alignment vertical="center"/>
    </xf>
    <xf numFmtId="0" fontId="19" fillId="0" borderId="27" xfId="0" applyFont="1" applyBorder="1" applyAlignment="1">
      <alignment vertical="center"/>
    </xf>
    <xf numFmtId="0" fontId="19" fillId="0" borderId="27" xfId="0" applyFont="1" applyBorder="1" applyAlignment="1">
      <alignment horizontal="center" vertical="center"/>
    </xf>
    <xf numFmtId="0" fontId="19" fillId="0" borderId="27" xfId="0" applyFont="1" applyBorder="1" applyAlignment="1">
      <alignment horizontal="left" vertical="center"/>
    </xf>
    <xf numFmtId="0" fontId="19" fillId="0" borderId="28" xfId="0" applyFont="1" applyBorder="1" applyAlignment="1">
      <alignment vertical="center"/>
    </xf>
    <xf numFmtId="0" fontId="31" fillId="0" borderId="51" xfId="0" applyFont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4" fillId="6" borderId="0" xfId="9" applyNumberFormat="1" applyFont="1" applyFill="1" applyBorder="1" applyAlignment="1">
      <alignment horizontal="center" vertical="center" wrapText="1"/>
    </xf>
    <xf numFmtId="0" fontId="33" fillId="0" borderId="0" xfId="9"/>
    <xf numFmtId="0" fontId="33" fillId="0" borderId="0" xfId="9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35" fillId="0" borderId="0" xfId="0" applyFont="1"/>
    <xf numFmtId="0" fontId="4" fillId="0" borderId="59" xfId="0" applyFont="1" applyBorder="1" applyAlignment="1">
      <alignment horizontal="center" vertical="center"/>
    </xf>
    <xf numFmtId="0" fontId="4" fillId="0" borderId="59" xfId="0" applyFont="1" applyBorder="1" applyAlignment="1">
      <alignment vertical="center"/>
    </xf>
    <xf numFmtId="0" fontId="36" fillId="0" borderId="59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6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63" xfId="0" applyFont="1" applyBorder="1" applyAlignment="1">
      <alignment vertical="center"/>
    </xf>
    <xf numFmtId="0" fontId="4" fillId="0" borderId="58" xfId="0" applyFont="1" applyBorder="1" applyAlignment="1">
      <alignment vertical="center"/>
    </xf>
    <xf numFmtId="0" fontId="4" fillId="0" borderId="66" xfId="0" applyFont="1" applyBorder="1" applyAlignment="1">
      <alignment vertical="center"/>
    </xf>
    <xf numFmtId="0" fontId="4" fillId="0" borderId="39" xfId="0" applyFont="1" applyBorder="1" applyAlignment="1">
      <alignment horizontal="center" vertical="center"/>
    </xf>
    <xf numFmtId="14" fontId="4" fillId="0" borderId="40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4" fontId="4" fillId="0" borderId="46" xfId="0" applyNumberFormat="1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39" xfId="0" applyFont="1" applyBorder="1" applyAlignment="1">
      <alignment vertical="center"/>
    </xf>
    <xf numFmtId="0" fontId="4" fillId="0" borderId="42" xfId="0" applyFont="1" applyBorder="1" applyAlignment="1">
      <alignment vertical="center"/>
    </xf>
    <xf numFmtId="0" fontId="4" fillId="0" borderId="45" xfId="0" applyFont="1" applyBorder="1" applyAlignment="1">
      <alignment vertical="center"/>
    </xf>
    <xf numFmtId="0" fontId="13" fillId="3" borderId="8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/>
    </xf>
    <xf numFmtId="0" fontId="11" fillId="0" borderId="34" xfId="0" applyFont="1" applyFill="1" applyBorder="1" applyAlignment="1" applyProtection="1">
      <alignment horizontal="center" vertical="center"/>
      <protection locked="0"/>
    </xf>
    <xf numFmtId="0" fontId="13" fillId="0" borderId="8" xfId="0" applyFont="1" applyFill="1" applyBorder="1" applyAlignment="1" applyProtection="1">
      <alignment horizontal="center" vertical="center"/>
      <protection locked="0"/>
    </xf>
    <xf numFmtId="49" fontId="4" fillId="0" borderId="40" xfId="0" applyNumberFormat="1" applyFont="1" applyFill="1" applyBorder="1" applyAlignment="1" applyProtection="1">
      <alignment horizontal="center" vertical="center"/>
      <protection locked="0"/>
    </xf>
    <xf numFmtId="0" fontId="4" fillId="0" borderId="40" xfId="0" applyFont="1" applyFill="1" applyBorder="1" applyAlignment="1">
      <alignment vertical="center"/>
    </xf>
    <xf numFmtId="0" fontId="4" fillId="0" borderId="40" xfId="0" applyFont="1" applyFill="1" applyBorder="1" applyAlignment="1" applyProtection="1">
      <alignment horizontal="center" vertical="center"/>
      <protection locked="0"/>
    </xf>
    <xf numFmtId="0" fontId="4" fillId="0" borderId="41" xfId="0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>
      <alignment vertical="center"/>
    </xf>
    <xf numFmtId="0" fontId="4" fillId="0" borderId="8" xfId="0" applyFont="1" applyFill="1" applyBorder="1" applyAlignment="1" applyProtection="1">
      <alignment horizontal="center" vertical="center"/>
      <protection locked="0"/>
    </xf>
    <xf numFmtId="0" fontId="4" fillId="0" borderId="43" xfId="0" applyFont="1" applyFill="1" applyBorder="1" applyAlignment="1">
      <alignment horizontal="center" vertical="center"/>
    </xf>
    <xf numFmtId="49" fontId="4" fillId="0" borderId="46" xfId="0" applyNumberFormat="1" applyFont="1" applyFill="1" applyBorder="1" applyAlignment="1" applyProtection="1">
      <alignment horizontal="center" vertical="center"/>
      <protection locked="0"/>
    </xf>
    <xf numFmtId="0" fontId="4" fillId="0" borderId="46" xfId="0" applyFont="1" applyFill="1" applyBorder="1" applyAlignment="1">
      <alignment vertical="center"/>
    </xf>
    <xf numFmtId="0" fontId="4" fillId="0" borderId="46" xfId="0" applyFont="1" applyFill="1" applyBorder="1" applyAlignment="1" applyProtection="1">
      <alignment horizontal="center" vertical="center"/>
      <protection locked="0"/>
    </xf>
    <xf numFmtId="0" fontId="4" fillId="0" borderId="47" xfId="0" applyFont="1" applyFill="1" applyBorder="1" applyAlignment="1">
      <alignment horizontal="center" vertical="center"/>
    </xf>
    <xf numFmtId="165" fontId="4" fillId="0" borderId="40" xfId="0" applyNumberFormat="1" applyFont="1" applyBorder="1" applyAlignment="1">
      <alignment horizontal="center" vertical="center"/>
    </xf>
    <xf numFmtId="165" fontId="4" fillId="0" borderId="46" xfId="0" applyNumberFormat="1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59" xfId="0" applyFont="1" applyBorder="1" applyAlignment="1">
      <alignment vertical="center"/>
    </xf>
    <xf numFmtId="0" fontId="39" fillId="0" borderId="8" xfId="0" applyFont="1" applyFill="1" applyBorder="1" applyAlignment="1">
      <alignment horizontal="left" vertical="center"/>
    </xf>
    <xf numFmtId="0" fontId="39" fillId="0" borderId="8" xfId="9" applyFont="1" applyFill="1" applyBorder="1" applyAlignment="1">
      <alignment horizontal="left" vertical="center"/>
    </xf>
    <xf numFmtId="164" fontId="9" fillId="0" borderId="0" xfId="0" applyNumberFormat="1" applyFont="1" applyAlignment="1">
      <alignment horizontal="left" vertical="center"/>
    </xf>
    <xf numFmtId="164" fontId="9" fillId="0" borderId="0" xfId="0" applyNumberFormat="1" applyFont="1" applyAlignment="1">
      <alignment horizontal="center" vertical="center"/>
    </xf>
    <xf numFmtId="164" fontId="40" fillId="2" borderId="0" xfId="0" applyNumberFormat="1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39" fillId="0" borderId="0" xfId="9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40" fillId="2" borderId="0" xfId="0" applyFont="1" applyFill="1" applyAlignment="1">
      <alignment vertical="center"/>
    </xf>
    <xf numFmtId="0" fontId="14" fillId="0" borderId="0" xfId="0" applyFont="1" applyAlignment="1">
      <alignment horizontal="left" vertical="center"/>
    </xf>
    <xf numFmtId="0" fontId="41" fillId="2" borderId="0" xfId="0" applyFont="1" applyFill="1" applyAlignment="1">
      <alignment vertical="center"/>
    </xf>
    <xf numFmtId="165" fontId="33" fillId="0" borderId="0" xfId="9" applyNumberFormat="1" applyAlignment="1">
      <alignment horizontal="center"/>
    </xf>
    <xf numFmtId="165" fontId="34" fillId="6" borderId="0" xfId="9" applyNumberFormat="1" applyFont="1" applyFill="1" applyBorder="1" applyAlignment="1">
      <alignment horizontal="center" vertical="center" wrapText="1"/>
    </xf>
    <xf numFmtId="165" fontId="33" fillId="0" borderId="0" xfId="9" applyNumberFormat="1" applyFont="1" applyFill="1" applyBorder="1" applyAlignment="1">
      <alignment horizontal="center"/>
    </xf>
    <xf numFmtId="165" fontId="4" fillId="0" borderId="39" xfId="0" applyNumberFormat="1" applyFont="1" applyBorder="1" applyAlignment="1">
      <alignment horizontal="center" vertical="center"/>
    </xf>
    <xf numFmtId="165" fontId="4" fillId="0" borderId="42" xfId="0" applyNumberFormat="1" applyFont="1" applyBorder="1" applyAlignment="1">
      <alignment horizontal="center" vertical="center"/>
    </xf>
    <xf numFmtId="165" fontId="4" fillId="0" borderId="45" xfId="0" applyNumberFormat="1" applyFont="1" applyBorder="1" applyAlignment="1">
      <alignment horizontal="center" vertical="center"/>
    </xf>
    <xf numFmtId="10" fontId="4" fillId="0" borderId="40" xfId="0" applyNumberFormat="1" applyFont="1" applyBorder="1" applyAlignment="1">
      <alignment horizontal="center" vertical="center"/>
    </xf>
    <xf numFmtId="10" fontId="4" fillId="0" borderId="46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2" fillId="0" borderId="40" xfId="0" applyFont="1" applyBorder="1" applyAlignment="1">
      <alignment horizontal="center" vertical="center"/>
    </xf>
    <xf numFmtId="0" fontId="42" fillId="0" borderId="41" xfId="0" applyFont="1" applyBorder="1" applyAlignment="1">
      <alignment horizontal="center" vertical="center"/>
    </xf>
    <xf numFmtId="0" fontId="42" fillId="0" borderId="46" xfId="0" applyFont="1" applyBorder="1" applyAlignment="1">
      <alignment horizontal="center" vertical="center"/>
    </xf>
    <xf numFmtId="0" fontId="42" fillId="0" borderId="4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64" fontId="11" fillId="0" borderId="34" xfId="0" applyNumberFormat="1" applyFont="1" applyFill="1" applyBorder="1" applyAlignment="1" applyProtection="1">
      <alignment horizontal="center" vertical="center"/>
      <protection locked="0"/>
    </xf>
    <xf numFmtId="164" fontId="11" fillId="0" borderId="16" xfId="0" applyNumberFormat="1" applyFont="1" applyFill="1" applyBorder="1" applyAlignment="1" applyProtection="1">
      <alignment horizontal="center" vertical="center"/>
      <protection locked="0"/>
    </xf>
    <xf numFmtId="0" fontId="37" fillId="0" borderId="5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3" fillId="0" borderId="13" xfId="0" applyFont="1" applyFill="1" applyBorder="1" applyAlignment="1" applyProtection="1">
      <alignment horizontal="center" vertical="center"/>
      <protection locked="0"/>
    </xf>
    <xf numFmtId="0" fontId="13" fillId="0" borderId="16" xfId="0" applyFont="1" applyFill="1" applyBorder="1" applyAlignment="1" applyProtection="1">
      <alignment horizontal="center" vertical="center"/>
      <protection locked="0"/>
    </xf>
    <xf numFmtId="0" fontId="4" fillId="2" borderId="53" xfId="0" applyFont="1" applyFill="1" applyBorder="1" applyAlignment="1">
      <alignment horizontal="center" vertical="center"/>
    </xf>
    <xf numFmtId="0" fontId="4" fillId="2" borderId="59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34" xfId="0" applyFont="1" applyFill="1" applyBorder="1" applyAlignment="1" applyProtection="1">
      <alignment horizontal="center" vertical="center"/>
      <protection locked="0"/>
    </xf>
    <xf numFmtId="0" fontId="4" fillId="0" borderId="16" xfId="0" applyFont="1" applyFill="1" applyBorder="1" applyAlignment="1" applyProtection="1">
      <alignment horizontal="center" vertical="center"/>
      <protection locked="0"/>
    </xf>
    <xf numFmtId="0" fontId="4" fillId="0" borderId="48" xfId="0" applyFont="1" applyFill="1" applyBorder="1" applyAlignment="1" applyProtection="1">
      <alignment horizontal="center" vertical="center"/>
      <protection locked="0"/>
    </xf>
    <xf numFmtId="0" fontId="4" fillId="0" borderId="64" xfId="0" applyFont="1" applyFill="1" applyBorder="1" applyAlignment="1" applyProtection="1">
      <alignment horizontal="center" vertical="center"/>
      <protection locked="0"/>
    </xf>
    <xf numFmtId="0" fontId="4" fillId="0" borderId="65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51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58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49" fontId="19" fillId="7" borderId="2" xfId="0" applyNumberFormat="1" applyFont="1" applyFill="1" applyBorder="1" applyAlignment="1">
      <alignment horizontal="center" vertical="center"/>
    </xf>
    <xf numFmtId="49" fontId="19" fillId="7" borderId="3" xfId="0" applyNumberFormat="1" applyFont="1" applyFill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49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1" fontId="23" fillId="7" borderId="8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1" fillId="0" borderId="50" xfId="0" applyFont="1" applyBorder="1" applyAlignment="1">
      <alignment horizontal="center" vertical="center" wrapText="1"/>
    </xf>
    <xf numFmtId="0" fontId="31" fillId="0" borderId="52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19" fillId="7" borderId="0" xfId="0" applyFont="1" applyFill="1" applyAlignment="1">
      <alignment horizontal="center" vertical="center" wrapText="1"/>
    </xf>
    <xf numFmtId="0" fontId="30" fillId="4" borderId="9" xfId="0" applyFont="1" applyFill="1" applyBorder="1" applyAlignment="1">
      <alignment horizontal="center" vertical="center"/>
    </xf>
    <xf numFmtId="0" fontId="30" fillId="4" borderId="49" xfId="0" applyFont="1" applyFill="1" applyBorder="1" applyAlignment="1">
      <alignment horizontal="center" vertical="center"/>
    </xf>
    <xf numFmtId="0" fontId="31" fillId="0" borderId="55" xfId="0" applyFont="1" applyBorder="1" applyAlignment="1">
      <alignment horizontal="center" vertical="center" wrapText="1"/>
    </xf>
    <xf numFmtId="0" fontId="31" fillId="0" borderId="56" xfId="0" applyFont="1" applyBorder="1" applyAlignment="1">
      <alignment horizontal="center" vertical="center" wrapText="1"/>
    </xf>
    <xf numFmtId="0" fontId="31" fillId="0" borderId="57" xfId="0" applyFont="1" applyBorder="1" applyAlignment="1">
      <alignment horizontal="center" vertical="center" wrapText="1"/>
    </xf>
    <xf numFmtId="0" fontId="19" fillId="7" borderId="0" xfId="0" applyFont="1" applyFill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49" xfId="0" applyFont="1" applyBorder="1" applyAlignment="1">
      <alignment horizontal="center" vertical="center"/>
    </xf>
    <xf numFmtId="49" fontId="38" fillId="7" borderId="2" xfId="0" applyNumberFormat="1" applyFont="1" applyFill="1" applyBorder="1" applyAlignment="1">
      <alignment horizontal="center" vertical="center"/>
    </xf>
    <xf numFmtId="0" fontId="27" fillId="4" borderId="9" xfId="0" applyFont="1" applyFill="1" applyBorder="1" applyAlignment="1">
      <alignment horizontal="center" vertical="center"/>
    </xf>
    <xf numFmtId="0" fontId="27" fillId="4" borderId="49" xfId="0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7" fillId="0" borderId="2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28" fillId="0" borderId="37" xfId="0" applyFont="1" applyBorder="1" applyAlignment="1">
      <alignment horizontal="center" vertical="center" wrapText="1"/>
    </xf>
    <xf numFmtId="0" fontId="28" fillId="0" borderId="49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4" fillId="7" borderId="34" xfId="0" applyFont="1" applyFill="1" applyBorder="1" applyAlignment="1">
      <alignment horizontal="left" vertical="center"/>
    </xf>
    <xf numFmtId="0" fontId="24" fillId="7" borderId="16" xfId="0" applyFont="1" applyFill="1" applyBorder="1" applyAlignment="1">
      <alignment horizontal="left" vertical="center"/>
    </xf>
    <xf numFmtId="164" fontId="24" fillId="7" borderId="34" xfId="0" applyNumberFormat="1" applyFont="1" applyFill="1" applyBorder="1" applyAlignment="1">
      <alignment horizontal="center" vertical="center"/>
    </xf>
    <xf numFmtId="164" fontId="24" fillId="7" borderId="16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168" fontId="34" fillId="6" borderId="0" xfId="9" applyNumberFormat="1" applyFont="1" applyFill="1" applyBorder="1" applyAlignment="1">
      <alignment horizontal="center" vertical="center" wrapText="1"/>
    </xf>
    <xf numFmtId="168" fontId="33" fillId="0" borderId="0" xfId="9" applyNumberFormat="1" applyFont="1" applyFill="1" applyBorder="1" applyAlignment="1">
      <alignment horizontal="center"/>
    </xf>
    <xf numFmtId="168" fontId="33" fillId="0" borderId="0" xfId="9" applyNumberFormat="1" applyAlignment="1">
      <alignment horizontal="center"/>
    </xf>
  </cellXfs>
  <cellStyles count="10">
    <cellStyle name="Lien hypertexte" xfId="1"/>
    <cellStyle name="Lien hypertexte 2" xfId="2"/>
    <cellStyle name="Milliers 2" xfId="3"/>
    <cellStyle name="Normal" xfId="0" builtinId="0"/>
    <cellStyle name="Normal 2" xfId="4"/>
    <cellStyle name="Normal 3" xfId="5"/>
    <cellStyle name="Normal 4" xfId="6"/>
    <cellStyle name="Normal 5" xfId="7"/>
    <cellStyle name="Normal 6" xfId="9"/>
    <cellStyle name="Style 1" xfId="8"/>
  </cellStyles>
  <dxfs count="63">
    <dxf>
      <numFmt numFmtId="165" formatCode="0.000"/>
    </dxf>
    <dxf>
      <numFmt numFmtId="168" formatCode="#,##0.000\ _€"/>
    </dxf>
    <dxf>
      <numFmt numFmtId="165" formatCode="0.000"/>
    </dxf>
    <dxf>
      <numFmt numFmtId="165" formatCode="0.000"/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66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66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CC66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229193</xdr:rowOff>
    </xdr:from>
    <xdr:to>
      <xdr:col>2</xdr:col>
      <xdr:colOff>439901</xdr:colOff>
      <xdr:row>5</xdr:row>
      <xdr:rowOff>200025</xdr:rowOff>
    </xdr:to>
    <xdr:pic>
      <xdr:nvPicPr>
        <xdr:cNvPr id="2" name="/xl/media/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0</xdr:rowOff>
    </xdr:from>
    <xdr:to>
      <xdr:col>2</xdr:col>
      <xdr:colOff>458950</xdr:colOff>
      <xdr:row>5</xdr:row>
      <xdr:rowOff>247057</xdr:rowOff>
    </xdr:to>
    <xdr:pic>
      <xdr:nvPicPr>
        <xdr:cNvPr id="2" name="/xl/media/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38100</xdr:rowOff>
    </xdr:from>
    <xdr:to>
      <xdr:col>2</xdr:col>
      <xdr:colOff>411325</xdr:colOff>
      <xdr:row>6</xdr:row>
      <xdr:rowOff>8932</xdr:rowOff>
    </xdr:to>
    <xdr:pic>
      <xdr:nvPicPr>
        <xdr:cNvPr id="2" name="/xl/media/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</xdr:colOff>
      <xdr:row>1</xdr:row>
      <xdr:rowOff>15875</xdr:rowOff>
    </xdr:from>
    <xdr:to>
      <xdr:col>8</xdr:col>
      <xdr:colOff>214313</xdr:colOff>
      <xdr:row>6</xdr:row>
      <xdr:rowOff>212623</xdr:rowOff>
    </xdr:to>
    <xdr:pic>
      <xdr:nvPicPr>
        <xdr:cNvPr id="2" name="/xl/media/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ExtractionFFB" displayName="ExtractionFFB" ref="A2:K402">
  <autoFilter ref="A2:K402"/>
  <sortState ref="A3:K346">
    <sortCondition ref="B2:B345"/>
  </sortState>
  <tableColumns count="11">
    <tableColumn id="1" name="Licence"/>
    <tableColumn id="2" name="Nom"/>
    <tableColumn id="3" name="Club"/>
    <tableColumn id="4" name="Catégorie_Libre"/>
    <tableColumn id="5" name="Moyenne_Libre" dataDxfId="3"/>
    <tableColumn id="6" name="Catégorie_cadre"/>
    <tableColumn id="7" name="Moyenne_cadre" dataDxfId="2"/>
    <tableColumn id="8" name="Catégorie_bande"/>
    <tableColumn id="9" name="Moyenne_bande" dataDxfId="1"/>
    <tableColumn id="10" name="Catégorie_3bandes"/>
    <tableColumn id="11" name="Moyenne_3band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elemat.org/FFBI/sif/?cs=4.f2ac1f64f1479ed81c3d1f41278044ddb8899300d795588dc00a0322c751353dff5bdccd20d832e16fe14af0c4ae47b56bfe0103a7c02537f5038e9ccf1c51f6cd8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7"/>
  <sheetViews>
    <sheetView tabSelected="1" workbookViewId="0">
      <selection activeCell="D2" sqref="D2:M2"/>
    </sheetView>
  </sheetViews>
  <sheetFormatPr baseColWidth="10" defaultColWidth="11.42578125" defaultRowHeight="11.25" x14ac:dyDescent="0.2"/>
  <cols>
    <col min="1" max="1" width="6.42578125" style="2" customWidth="1"/>
    <col min="2" max="2" width="8.7109375" style="1" customWidth="1"/>
    <col min="3" max="3" width="8.5703125" style="2" customWidth="1"/>
    <col min="4" max="4" width="11.5703125" style="1" customWidth="1"/>
    <col min="5" max="5" width="7.85546875" style="2" customWidth="1"/>
    <col min="6" max="6" width="17.28515625" style="2" customWidth="1"/>
    <col min="7" max="7" width="25" style="1" customWidth="1"/>
    <col min="8" max="10" width="8.140625" style="1" customWidth="1"/>
    <col min="11" max="11" width="8.42578125" style="1" customWidth="1"/>
    <col min="12" max="12" width="8.28515625" style="1" customWidth="1"/>
    <col min="13" max="13" width="8.85546875" style="1" customWidth="1"/>
    <col min="14" max="15" width="8.7109375" style="1" customWidth="1"/>
    <col min="16" max="16" width="5.7109375" style="1" customWidth="1"/>
    <col min="17" max="18" width="11.42578125" style="1" customWidth="1"/>
    <col min="19" max="23" width="12.28515625" style="1" customWidth="1"/>
    <col min="24" max="425" width="11.42578125" style="1" customWidth="1"/>
    <col min="426" max="16384" width="11.42578125" style="1"/>
  </cols>
  <sheetData>
    <row r="1" spans="1:19" ht="21.95" customHeight="1" x14ac:dyDescent="0.2">
      <c r="E1" s="1"/>
      <c r="F1" s="1"/>
    </row>
    <row r="2" spans="1:19" ht="21.95" customHeight="1" x14ac:dyDescent="0.2">
      <c r="D2" s="220" t="s">
        <v>0</v>
      </c>
      <c r="E2" s="221"/>
      <c r="F2" s="221"/>
      <c r="G2" s="221"/>
      <c r="H2" s="221"/>
      <c r="I2" s="221"/>
      <c r="J2" s="221"/>
      <c r="K2" s="221"/>
      <c r="L2" s="221"/>
      <c r="M2" s="222"/>
      <c r="O2" s="6"/>
      <c r="P2" s="7"/>
    </row>
    <row r="3" spans="1:19" s="13" customFormat="1" ht="21.95" customHeight="1" x14ac:dyDescent="0.2">
      <c r="A3" s="2"/>
      <c r="B3" s="1"/>
      <c r="C3" s="2"/>
      <c r="D3" s="223" t="s">
        <v>1</v>
      </c>
      <c r="E3" s="224"/>
      <c r="F3" s="224"/>
      <c r="G3" s="224"/>
      <c r="H3" s="224"/>
      <c r="I3" s="224"/>
      <c r="J3" s="224"/>
      <c r="K3" s="224"/>
      <c r="L3" s="224"/>
      <c r="M3" s="225"/>
      <c r="O3" s="6"/>
      <c r="P3" s="1"/>
    </row>
    <row r="4" spans="1:19" ht="21.95" customHeight="1" x14ac:dyDescent="0.2">
      <c r="D4" s="24"/>
      <c r="E4" s="25"/>
      <c r="F4" s="25"/>
      <c r="G4" s="235"/>
      <c r="H4" s="235"/>
      <c r="I4" s="235"/>
      <c r="J4" s="26"/>
      <c r="K4" s="26"/>
      <c r="L4" s="26"/>
      <c r="M4" s="27"/>
      <c r="O4" s="6"/>
    </row>
    <row r="5" spans="1:19" ht="21.95" customHeight="1" x14ac:dyDescent="0.2">
      <c r="D5" s="28"/>
      <c r="E5" s="33"/>
      <c r="F5" s="33"/>
      <c r="G5" s="28"/>
      <c r="H5" s="28"/>
      <c r="I5" s="28"/>
      <c r="J5" s="28"/>
      <c r="K5" s="28"/>
      <c r="L5" s="28"/>
      <c r="M5" s="28"/>
      <c r="O5" s="6"/>
    </row>
    <row r="6" spans="1:19" ht="21.95" customHeight="1" x14ac:dyDescent="0.2">
      <c r="D6" s="35" t="s">
        <v>2</v>
      </c>
      <c r="E6" s="36"/>
      <c r="F6" s="178"/>
      <c r="G6" s="37"/>
      <c r="H6" s="38"/>
      <c r="I6" s="39" t="s">
        <v>3</v>
      </c>
      <c r="J6" s="226"/>
      <c r="K6" s="226"/>
      <c r="L6" s="226"/>
      <c r="M6" s="227"/>
      <c r="O6" s="6"/>
      <c r="S6" s="154"/>
    </row>
    <row r="7" spans="1:19" ht="99" customHeight="1" x14ac:dyDescent="0.2">
      <c r="A7" s="42"/>
      <c r="B7" s="43"/>
      <c r="C7" s="42"/>
      <c r="D7" s="43"/>
      <c r="O7" s="6"/>
    </row>
    <row r="8" spans="1:19" s="3" customFormat="1" ht="34.5" customHeight="1" x14ac:dyDescent="0.2">
      <c r="A8" s="46"/>
      <c r="B8" s="47"/>
      <c r="C8" s="48" t="s">
        <v>4</v>
      </c>
      <c r="D8" s="49"/>
      <c r="E8" s="48"/>
      <c r="F8" s="237"/>
      <c r="G8" s="238"/>
      <c r="H8" s="50"/>
      <c r="I8" s="50"/>
      <c r="J8" s="50"/>
      <c r="K8" s="49" t="s">
        <v>5</v>
      </c>
      <c r="L8" s="179"/>
      <c r="M8" s="49"/>
      <c r="O8" s="51"/>
      <c r="P8" s="1"/>
    </row>
    <row r="9" spans="1:19" ht="31.5" customHeight="1" thickBot="1" x14ac:dyDescent="0.25">
      <c r="A9" s="55" t="s">
        <v>6</v>
      </c>
      <c r="B9" s="56" t="s">
        <v>7</v>
      </c>
      <c r="C9" s="57" t="s">
        <v>8</v>
      </c>
      <c r="D9" s="58" t="s">
        <v>9</v>
      </c>
      <c r="E9" s="59" t="s">
        <v>10</v>
      </c>
      <c r="F9" s="60" t="s">
        <v>11</v>
      </c>
      <c r="G9" s="61" t="s">
        <v>12</v>
      </c>
      <c r="H9" s="59" t="s">
        <v>13</v>
      </c>
      <c r="I9" s="59" t="s">
        <v>14</v>
      </c>
      <c r="J9" s="59" t="s">
        <v>15</v>
      </c>
      <c r="K9" s="62" t="s">
        <v>16</v>
      </c>
      <c r="L9" s="63" t="s">
        <v>17</v>
      </c>
      <c r="M9" s="63" t="s">
        <v>18</v>
      </c>
    </row>
    <row r="10" spans="1:19" ht="31.5" customHeight="1" x14ac:dyDescent="0.2">
      <c r="A10" s="48" t="str">
        <f>IF(C10="","",IF(COUNTIF(Reference!$S$3:$S$9,C10)=0,"",VLOOKUP(C10,Bandes3,2,FALSE)))</f>
        <v/>
      </c>
      <c r="B10" s="57">
        <v>60</v>
      </c>
      <c r="C10" s="39" t="str">
        <f>IF(F10="","",IF(COUNTIF(Licenciés!$A$3:$A$472,F10)=0,"",VLOOKUP(F10,Classement,10,FALSE)))</f>
        <v/>
      </c>
      <c r="D10" s="173" t="s">
        <v>19</v>
      </c>
      <c r="E10" s="169" t="s">
        <v>106</v>
      </c>
      <c r="F10" s="180"/>
      <c r="G10" s="181" t="str">
        <f>IF(F10="","",IF(COUNTIF(Licenciés!$A$3:$A$472,F10)=0,"",VLOOKUP(F10,Classement,2,FALSE)))</f>
        <v/>
      </c>
      <c r="H10" s="182"/>
      <c r="I10" s="182"/>
      <c r="J10" s="182"/>
      <c r="K10" s="183" t="str">
        <f t="shared" ref="K10:K12" si="0">IF(I10="","",IF(M10&gt;M16,3,(IF(M10=M16,2,1))))</f>
        <v/>
      </c>
      <c r="L10" s="66" t="str">
        <f t="shared" ref="L10:L18" si="1">IF(H10="","",(H10/I10))</f>
        <v/>
      </c>
      <c r="M10" s="67" t="str">
        <f t="shared" ref="M10:M18" si="2">IF(I10="","",(H10/A10))</f>
        <v/>
      </c>
    </row>
    <row r="11" spans="1:19" ht="31.5" customHeight="1" x14ac:dyDescent="0.2">
      <c r="A11" s="48" t="str">
        <f>IF(C11="","",IF(COUNTIF(Reference!$S$3:$S$9,C11)=0,"",VLOOKUP(C11,Bandes3,2,FALSE)))</f>
        <v/>
      </c>
      <c r="B11" s="57">
        <v>60</v>
      </c>
      <c r="C11" s="39" t="str">
        <f>IF(F11="","",IF(COUNTIF(Licenciés!$A$3:$A$472,F11)=0,"",VLOOKUP(F11,Classement,10,FALSE)))</f>
        <v/>
      </c>
      <c r="D11" s="174" t="s">
        <v>19</v>
      </c>
      <c r="E11" s="70" t="s">
        <v>106</v>
      </c>
      <c r="F11" s="184"/>
      <c r="G11" s="185" t="str">
        <f>IF(F11="","",IF(COUNTIF(Licenciés!$A$3:$A$472,F11)=0,"",VLOOKUP(F11,Classement,2,FALSE)))</f>
        <v/>
      </c>
      <c r="H11" s="186"/>
      <c r="I11" s="186"/>
      <c r="J11" s="186"/>
      <c r="K11" s="187" t="str">
        <f t="shared" si="0"/>
        <v/>
      </c>
      <c r="L11" s="66" t="str">
        <f t="shared" si="1"/>
        <v/>
      </c>
      <c r="M11" s="67" t="str">
        <f t="shared" si="2"/>
        <v/>
      </c>
    </row>
    <row r="12" spans="1:19" ht="31.5" customHeight="1" thickBot="1" x14ac:dyDescent="0.25">
      <c r="A12" s="48" t="str">
        <f>IF(C12="","",IF(COUNTIF(Reference!$S$3:$S$9,C12)=0,"",VLOOKUP(C12,Bandes3,2,FALSE)))</f>
        <v/>
      </c>
      <c r="B12" s="57">
        <v>60</v>
      </c>
      <c r="C12" s="39" t="str">
        <f>IF(F12="","",IF(COUNTIF(Licenciés!$A$3:$A$472,F12)=0,"",VLOOKUP(F12,Classement,10,FALSE)))</f>
        <v/>
      </c>
      <c r="D12" s="175" t="s">
        <v>19</v>
      </c>
      <c r="E12" s="172" t="s">
        <v>106</v>
      </c>
      <c r="F12" s="188"/>
      <c r="G12" s="189" t="str">
        <f>IF(F12="","",IF(COUNTIF(Licenciés!$A$3:$A$472,F12)=0,"",VLOOKUP(F12,Classement,2,FALSE)))</f>
        <v/>
      </c>
      <c r="H12" s="190"/>
      <c r="I12" s="190"/>
      <c r="J12" s="190"/>
      <c r="K12" s="191" t="str">
        <f t="shared" si="0"/>
        <v/>
      </c>
      <c r="L12" s="66" t="str">
        <f t="shared" si="1"/>
        <v/>
      </c>
      <c r="M12" s="67" t="str">
        <f t="shared" si="2"/>
        <v/>
      </c>
    </row>
    <row r="13" spans="1:19" ht="31.5" customHeight="1" x14ac:dyDescent="0.2">
      <c r="A13" s="73"/>
      <c r="B13" s="74"/>
      <c r="C13" s="75"/>
      <c r="D13" s="3"/>
      <c r="F13" s="3"/>
      <c r="G13" s="52"/>
      <c r="I13" s="3"/>
      <c r="J13" s="74"/>
      <c r="K13" s="147"/>
      <c r="L13" s="76"/>
      <c r="M13" s="74"/>
      <c r="N13" s="77"/>
      <c r="O13" s="52"/>
      <c r="P13" s="41"/>
    </row>
    <row r="14" spans="1:19" ht="31.5" customHeight="1" x14ac:dyDescent="0.2">
      <c r="A14" s="46"/>
      <c r="B14" s="47"/>
      <c r="C14" s="48" t="s">
        <v>21</v>
      </c>
      <c r="D14" s="49"/>
      <c r="E14" s="48"/>
      <c r="F14" s="237"/>
      <c r="G14" s="238"/>
      <c r="H14" s="50"/>
      <c r="I14" s="50"/>
      <c r="J14" s="50"/>
      <c r="K14" s="49" t="s">
        <v>5</v>
      </c>
      <c r="L14" s="179"/>
      <c r="M14" s="49"/>
      <c r="N14" s="77"/>
      <c r="O14" s="52"/>
    </row>
    <row r="15" spans="1:19" ht="31.5" customHeight="1" thickBot="1" x14ac:dyDescent="0.25">
      <c r="A15" s="55" t="s">
        <v>6</v>
      </c>
      <c r="B15" s="56" t="s">
        <v>7</v>
      </c>
      <c r="C15" s="57" t="s">
        <v>8</v>
      </c>
      <c r="D15" s="58" t="s">
        <v>9</v>
      </c>
      <c r="E15" s="59" t="s">
        <v>10</v>
      </c>
      <c r="F15" s="60" t="s">
        <v>11</v>
      </c>
      <c r="G15" s="61" t="s">
        <v>12</v>
      </c>
      <c r="H15" s="59" t="s">
        <v>13</v>
      </c>
      <c r="I15" s="59" t="s">
        <v>14</v>
      </c>
      <c r="J15" s="59" t="s">
        <v>15</v>
      </c>
      <c r="K15" s="62" t="s">
        <v>16</v>
      </c>
      <c r="L15" s="63" t="s">
        <v>17</v>
      </c>
      <c r="M15" s="63" t="s">
        <v>18</v>
      </c>
      <c r="P15" s="5"/>
    </row>
    <row r="16" spans="1:19" ht="31.5" customHeight="1" x14ac:dyDescent="0.2">
      <c r="A16" s="48" t="str">
        <f>IF(C16="","",IF(COUNTIF(Reference!$S$3:$S$9,C16)=0,"",VLOOKUP(C16,Bandes3,2,FALSE)))</f>
        <v/>
      </c>
      <c r="B16" s="57">
        <v>60</v>
      </c>
      <c r="C16" s="39" t="str">
        <f>IF(F16="","",IF(COUNTIF(Licenciés!$A$3:$A$472,F16)=0,"",VLOOKUP(F16,Classement,10,FALSE)))</f>
        <v/>
      </c>
      <c r="D16" s="173" t="s">
        <v>19</v>
      </c>
      <c r="E16" s="169" t="str">
        <f>IF(E10="","",E10)</f>
        <v>2m 80</v>
      </c>
      <c r="F16" s="180"/>
      <c r="G16" s="181" t="str">
        <f>IF(F16="","",IF(COUNTIF(Licenciés!$A$3:$A$472,F16)=0,"",VLOOKUP(F16,Classement,2,FALSE)))</f>
        <v/>
      </c>
      <c r="H16" s="182"/>
      <c r="I16" s="182" t="str">
        <f>IF(I10="","",I10)</f>
        <v/>
      </c>
      <c r="J16" s="182"/>
      <c r="K16" s="183" t="str">
        <f t="shared" ref="K16:K18" si="3">IF(K10="","",IF(K10=3,1,(IF(K10=2,2,3))))</f>
        <v/>
      </c>
      <c r="L16" s="66" t="str">
        <f t="shared" si="1"/>
        <v/>
      </c>
      <c r="M16" s="67" t="str">
        <f t="shared" si="2"/>
        <v/>
      </c>
      <c r="P16" s="52"/>
    </row>
    <row r="17" spans="1:15" ht="31.5" customHeight="1" x14ac:dyDescent="0.2">
      <c r="A17" s="48" t="str">
        <f>IF(C17="","",IF(COUNTIF(Reference!$S$3:$S$9,C17)=0,"",VLOOKUP(C17,Bandes3,2,FALSE)))</f>
        <v/>
      </c>
      <c r="B17" s="57">
        <v>60</v>
      </c>
      <c r="C17" s="39" t="str">
        <f>IF(F17="","",IF(COUNTIF(Licenciés!$A$3:$A$472,F17)=0,"",VLOOKUP(F17,Classement,10,FALSE)))</f>
        <v/>
      </c>
      <c r="D17" s="174" t="s">
        <v>19</v>
      </c>
      <c r="E17" s="70" t="str">
        <f>IF(E11="","",E11)</f>
        <v>2m 80</v>
      </c>
      <c r="F17" s="184"/>
      <c r="G17" s="185" t="str">
        <f>IF(F17="","",IF(COUNTIF(Licenciés!$A$3:$A$472,F17)=0,"",VLOOKUP(F17,Classement,2,FALSE)))</f>
        <v/>
      </c>
      <c r="H17" s="186"/>
      <c r="I17" s="186" t="str">
        <f>IF(I11="","",I11)</f>
        <v/>
      </c>
      <c r="J17" s="186"/>
      <c r="K17" s="187" t="str">
        <f t="shared" si="3"/>
        <v/>
      </c>
      <c r="L17" s="66" t="str">
        <f t="shared" si="1"/>
        <v/>
      </c>
      <c r="M17" s="67" t="str">
        <f t="shared" si="2"/>
        <v/>
      </c>
    </row>
    <row r="18" spans="1:15" ht="31.5" customHeight="1" thickBot="1" x14ac:dyDescent="0.25">
      <c r="A18" s="48" t="str">
        <f>IF(C18="","",IF(COUNTIF(Reference!$S$3:$S$9,C18)=0,"",VLOOKUP(C18,Bandes3,2,FALSE)))</f>
        <v/>
      </c>
      <c r="B18" s="57">
        <v>60</v>
      </c>
      <c r="C18" s="39" t="str">
        <f>IF(F18="","",IF(COUNTIF(Licenciés!$A$3:$A$472,F18)=0,"",VLOOKUP(F18,Classement,10,FALSE)))</f>
        <v/>
      </c>
      <c r="D18" s="175" t="s">
        <v>19</v>
      </c>
      <c r="E18" s="172" t="str">
        <f>IF(E12="","",E12)</f>
        <v>2m 80</v>
      </c>
      <c r="F18" s="188"/>
      <c r="G18" s="189" t="str">
        <f>IF(F18="","",IF(COUNTIF(Licenciés!$A$3:$A$472,F18)=0,"",VLOOKUP(F18,Classement,2,FALSE)))</f>
        <v/>
      </c>
      <c r="H18" s="190"/>
      <c r="I18" s="190" t="str">
        <f>IF(I12="","",I12)</f>
        <v/>
      </c>
      <c r="J18" s="190"/>
      <c r="K18" s="191" t="str">
        <f t="shared" si="3"/>
        <v/>
      </c>
      <c r="L18" s="66" t="str">
        <f t="shared" si="1"/>
        <v/>
      </c>
      <c r="M18" s="67" t="str">
        <f t="shared" si="2"/>
        <v/>
      </c>
    </row>
    <row r="19" spans="1:15" ht="21.95" customHeight="1" x14ac:dyDescent="0.2">
      <c r="A19" s="73"/>
      <c r="B19" s="74"/>
      <c r="C19" s="75"/>
      <c r="D19" s="3"/>
      <c r="F19" s="3"/>
      <c r="G19" s="52"/>
      <c r="I19" s="3"/>
      <c r="J19" s="74"/>
      <c r="K19" s="147"/>
      <c r="L19" s="76"/>
      <c r="M19" s="74"/>
      <c r="N19" s="77"/>
      <c r="O19" s="52"/>
    </row>
    <row r="20" spans="1:15" ht="21.95" customHeight="1" thickBot="1" x14ac:dyDescent="0.25">
      <c r="A20" s="73"/>
      <c r="B20" s="74"/>
      <c r="C20" s="75"/>
      <c r="D20" s="3"/>
      <c r="F20" s="3"/>
      <c r="G20" s="52"/>
      <c r="H20" s="3"/>
      <c r="I20" s="3"/>
      <c r="J20" s="74"/>
      <c r="K20" s="74"/>
      <c r="L20" s="76"/>
      <c r="M20" s="74"/>
      <c r="N20" s="77"/>
      <c r="O20" s="52"/>
    </row>
    <row r="21" spans="1:15" ht="21.95" customHeight="1" x14ac:dyDescent="0.2">
      <c r="C21" s="231" t="s">
        <v>22</v>
      </c>
      <c r="D21" s="232"/>
      <c r="E21" s="167" t="str">
        <f>IF(F6="","",F6)</f>
        <v/>
      </c>
      <c r="F21" s="168" t="str">
        <f>IF(J6="","",J6)</f>
        <v/>
      </c>
      <c r="G21" s="216" t="str">
        <f>IF(F8="","",F8)</f>
        <v/>
      </c>
      <c r="H21" s="216" t="str">
        <f>IF(L8="","",L8)</f>
        <v/>
      </c>
      <c r="I21" s="192" t="str">
        <f>IF(COUNT(M10:M12)=0,"",SUM(M10:M12)/3)</f>
        <v/>
      </c>
      <c r="J21" s="217" t="str">
        <f>IF(COUNT(K10:K12)=0,"",SUM(K10:K12))</f>
        <v/>
      </c>
      <c r="K21" s="78"/>
      <c r="L21" s="79"/>
      <c r="M21" s="79"/>
      <c r="N21" s="79"/>
      <c r="O21" s="80"/>
    </row>
    <row r="22" spans="1:15" ht="21.95" customHeight="1" thickBot="1" x14ac:dyDescent="0.25">
      <c r="C22" s="233"/>
      <c r="D22" s="234"/>
      <c r="E22" s="170" t="str">
        <f>IF(E21="","",E21)</f>
        <v/>
      </c>
      <c r="F22" s="171" t="str">
        <f>IF(F21="","",F21)</f>
        <v/>
      </c>
      <c r="G22" s="218" t="str">
        <f>IF(F14="","",F14)</f>
        <v/>
      </c>
      <c r="H22" s="218" t="str">
        <f>IF(L14="","",L14)</f>
        <v/>
      </c>
      <c r="I22" s="193" t="str">
        <f>IF(COUNT(M16:M18)=0,"",SUM(M16:M18)/3)</f>
        <v/>
      </c>
      <c r="J22" s="219" t="str">
        <f>IF(COUNT(K16:K18)=0,"",SUM(K16:K18))</f>
        <v/>
      </c>
      <c r="K22" s="78"/>
    </row>
    <row r="23" spans="1:15" ht="21.95" customHeight="1" x14ac:dyDescent="0.2">
      <c r="C23" s="194"/>
      <c r="D23" s="195"/>
      <c r="E23" s="194"/>
      <c r="F23" s="194"/>
      <c r="G23" s="195"/>
      <c r="H23" s="195"/>
      <c r="I23" s="195"/>
      <c r="J23" s="195"/>
    </row>
    <row r="24" spans="1:15" ht="21.95" customHeight="1" x14ac:dyDescent="0.2">
      <c r="B24" s="2"/>
      <c r="L24" s="2"/>
      <c r="M24" s="2"/>
      <c r="N24" s="2"/>
      <c r="O24" s="2"/>
    </row>
    <row r="25" spans="1:15" ht="21.95" customHeight="1" x14ac:dyDescent="0.2">
      <c r="B25" s="2"/>
      <c r="L25" s="2"/>
      <c r="M25" s="2"/>
      <c r="N25" s="2"/>
      <c r="O25" s="2"/>
    </row>
    <row r="26" spans="1:15" ht="21.95" customHeight="1" x14ac:dyDescent="0.2">
      <c r="B26" s="2"/>
      <c r="D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21.95" customHeight="1" thickBot="1" x14ac:dyDescent="0.25">
      <c r="B27" s="2"/>
      <c r="D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21.95" customHeight="1" x14ac:dyDescent="0.2">
      <c r="A28" s="239" t="s">
        <v>23</v>
      </c>
      <c r="B28" s="240"/>
      <c r="C28" s="155"/>
      <c r="D28" s="156" t="str">
        <f>IF(D29="","Aucune","Réclamation suivante:")</f>
        <v>Aucune</v>
      </c>
      <c r="E28" s="157" t="b">
        <f>AND(F6&lt;&gt;"",(F33)&lt;&gt;"",(F35)&lt;&gt;"",(F38)&lt;&gt;"",(J6)&lt;&gt;"",COUNTBLANK(F10:F12)=0,COUNTBLANK(H10:J12)=0,COUNTBLANK(F16:F18)=0,COUNTBLANK(H16:J18)=0,F14&lt;&gt;"",L14&lt;&gt;"")</f>
        <v>0</v>
      </c>
      <c r="F28" s="228" t="str">
        <f>IF(E28=TRUE,"","FEUILLE INCOMPLETE")</f>
        <v>FEUILLE INCOMPLETE</v>
      </c>
      <c r="G28" s="228"/>
      <c r="H28" s="228"/>
      <c r="I28" s="228"/>
      <c r="J28" s="228"/>
      <c r="K28" s="228"/>
      <c r="L28" s="228"/>
      <c r="M28" s="229"/>
      <c r="O28" s="52"/>
    </row>
    <row r="29" spans="1:15" ht="21.95" customHeight="1" x14ac:dyDescent="0.2">
      <c r="A29" s="158"/>
      <c r="B29" s="159"/>
      <c r="C29" s="160"/>
      <c r="D29" s="252"/>
      <c r="E29" s="252"/>
      <c r="F29" s="252"/>
      <c r="G29" s="252"/>
      <c r="H29" s="252"/>
      <c r="I29" s="252"/>
      <c r="J29" s="252"/>
      <c r="K29" s="252"/>
      <c r="L29" s="159"/>
      <c r="M29" s="161"/>
      <c r="N29" s="52"/>
      <c r="O29" s="52"/>
    </row>
    <row r="30" spans="1:15" ht="21.95" customHeight="1" x14ac:dyDescent="0.2">
      <c r="A30" s="158"/>
      <c r="B30" s="159"/>
      <c r="C30" s="160"/>
      <c r="D30" s="252"/>
      <c r="E30" s="252"/>
      <c r="F30" s="252"/>
      <c r="G30" s="252"/>
      <c r="H30" s="252"/>
      <c r="I30" s="252"/>
      <c r="J30" s="252"/>
      <c r="K30" s="252"/>
      <c r="L30" s="159"/>
      <c r="M30" s="161"/>
      <c r="N30" s="52"/>
      <c r="O30" s="52"/>
    </row>
    <row r="31" spans="1:15" ht="21.95" customHeight="1" x14ac:dyDescent="0.2">
      <c r="A31" s="158"/>
      <c r="B31" s="159"/>
      <c r="C31" s="160"/>
      <c r="D31" s="252"/>
      <c r="E31" s="252"/>
      <c r="F31" s="252"/>
      <c r="G31" s="252"/>
      <c r="H31" s="252"/>
      <c r="I31" s="252"/>
      <c r="J31" s="252"/>
      <c r="K31" s="252"/>
      <c r="L31" s="159"/>
      <c r="M31" s="161"/>
      <c r="N31" s="52"/>
      <c r="O31" s="52"/>
    </row>
    <row r="32" spans="1:15" ht="21.95" customHeight="1" x14ac:dyDescent="0.2">
      <c r="A32" s="158"/>
      <c r="B32" s="159"/>
      <c r="C32" s="160"/>
      <c r="D32" s="159"/>
      <c r="E32" s="160"/>
      <c r="F32" s="160"/>
      <c r="G32" s="159"/>
      <c r="H32" s="159"/>
      <c r="I32" s="159"/>
      <c r="J32" s="159"/>
      <c r="K32" s="159"/>
      <c r="L32" s="159"/>
      <c r="M32" s="161"/>
      <c r="N32" s="52"/>
      <c r="O32" s="52"/>
    </row>
    <row r="33" spans="1:15" ht="21.95" customHeight="1" x14ac:dyDescent="0.2">
      <c r="A33" s="249" t="s">
        <v>24</v>
      </c>
      <c r="B33" s="248"/>
      <c r="C33" s="248"/>
      <c r="D33" s="248"/>
      <c r="E33" s="248"/>
      <c r="F33" s="241"/>
      <c r="G33" s="242"/>
      <c r="H33" s="243"/>
      <c r="I33" s="247"/>
      <c r="J33" s="247"/>
      <c r="K33" s="248" t="s">
        <v>25</v>
      </c>
      <c r="L33" s="248"/>
      <c r="M33" s="161"/>
      <c r="N33" s="52"/>
      <c r="O33" s="52"/>
    </row>
    <row r="34" spans="1:15" ht="21.95" customHeight="1" x14ac:dyDescent="0.2">
      <c r="A34" s="158"/>
      <c r="B34" s="159"/>
      <c r="C34" s="160"/>
      <c r="D34" s="159"/>
      <c r="E34" s="160"/>
      <c r="F34" s="215"/>
      <c r="G34" s="159"/>
      <c r="H34" s="159"/>
      <c r="I34" s="159"/>
      <c r="J34" s="159"/>
      <c r="K34" s="159"/>
      <c r="L34" s="159"/>
      <c r="M34" s="161"/>
      <c r="N34" s="52"/>
      <c r="O34" s="52"/>
    </row>
    <row r="35" spans="1:15" ht="21.95" customHeight="1" x14ac:dyDescent="0.2">
      <c r="A35" s="249" t="s">
        <v>26</v>
      </c>
      <c r="B35" s="248"/>
      <c r="C35" s="248"/>
      <c r="D35" s="248"/>
      <c r="E35" s="248"/>
      <c r="F35" s="241"/>
      <c r="G35" s="242"/>
      <c r="H35" s="243"/>
      <c r="I35" s="247"/>
      <c r="J35" s="247"/>
      <c r="K35" s="248" t="s">
        <v>25</v>
      </c>
      <c r="L35" s="248"/>
      <c r="M35" s="161"/>
      <c r="N35" s="52"/>
      <c r="O35" s="52"/>
    </row>
    <row r="36" spans="1:15" ht="21.95" customHeight="1" x14ac:dyDescent="0.2">
      <c r="A36" s="163"/>
      <c r="B36" s="82"/>
      <c r="C36" s="83"/>
      <c r="D36" s="82"/>
      <c r="E36" s="83"/>
      <c r="F36" s="83"/>
      <c r="G36" s="82"/>
      <c r="H36" s="82"/>
      <c r="I36" s="82"/>
      <c r="J36" s="82"/>
      <c r="K36" s="82"/>
      <c r="L36" s="82"/>
      <c r="M36" s="164"/>
      <c r="N36" s="52"/>
      <c r="O36" s="52"/>
    </row>
    <row r="37" spans="1:15" ht="21.95" customHeight="1" x14ac:dyDescent="0.2">
      <c r="A37" s="158"/>
      <c r="B37" s="159"/>
      <c r="C37" s="160"/>
      <c r="D37" s="159"/>
      <c r="E37" s="160"/>
      <c r="F37" s="215"/>
      <c r="G37" s="159"/>
      <c r="H37" s="159"/>
      <c r="I37" s="159"/>
      <c r="J37" s="159"/>
      <c r="K37" s="159"/>
      <c r="L37" s="159"/>
      <c r="M37" s="161"/>
      <c r="N37" s="52"/>
      <c r="O37" s="52"/>
    </row>
    <row r="38" spans="1:15" ht="21.95" customHeight="1" thickBot="1" x14ac:dyDescent="0.25">
      <c r="A38" s="250" t="s">
        <v>27</v>
      </c>
      <c r="B38" s="251"/>
      <c r="C38" s="251"/>
      <c r="D38" s="251"/>
      <c r="E38" s="251"/>
      <c r="F38" s="244"/>
      <c r="G38" s="245"/>
      <c r="H38" s="246"/>
      <c r="I38" s="165"/>
      <c r="J38" s="165"/>
      <c r="K38" s="165"/>
      <c r="L38" s="165"/>
      <c r="M38" s="166"/>
      <c r="N38" s="52"/>
      <c r="O38" s="52"/>
    </row>
    <row r="39" spans="1:15" ht="21.95" customHeight="1" x14ac:dyDescent="0.2"/>
    <row r="40" spans="1:15" ht="21.95" customHeight="1" x14ac:dyDescent="0.2">
      <c r="A40" s="230" t="s">
        <v>28</v>
      </c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</row>
    <row r="41" spans="1:15" ht="21.95" customHeight="1" x14ac:dyDescent="0.2">
      <c r="A41" s="236" t="s">
        <v>29</v>
      </c>
      <c r="B41" s="23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81"/>
      <c r="O41" s="81"/>
    </row>
    <row r="42" spans="1:15" ht="9.9499999999999993" customHeight="1" x14ac:dyDescent="0.2"/>
    <row r="43" spans="1:15" ht="9.9499999999999993" customHeight="1" x14ac:dyDescent="0.2"/>
    <row r="44" spans="1:15" ht="9.9499999999999993" customHeight="1" x14ac:dyDescent="0.2"/>
    <row r="45" spans="1:15" ht="9.9499999999999993" customHeight="1" x14ac:dyDescent="0.2"/>
    <row r="46" spans="1:15" ht="9.9499999999999993" customHeight="1" x14ac:dyDescent="0.2"/>
    <row r="47" spans="1:15" ht="9.9499999999999993" customHeight="1" x14ac:dyDescent="0.2"/>
    <row r="48" spans="1:15" ht="9.9499999999999993" customHeight="1" x14ac:dyDescent="0.2"/>
    <row r="49" ht="9.9499999999999993" customHeight="1" x14ac:dyDescent="0.2"/>
    <row r="50" ht="9.9499999999999993" customHeight="1" x14ac:dyDescent="0.2"/>
    <row r="51" ht="9.9499999999999993" customHeight="1" x14ac:dyDescent="0.2"/>
    <row r="52" ht="9.9499999999999993" customHeight="1" x14ac:dyDescent="0.2"/>
    <row r="53" ht="9.9499999999999993" customHeight="1" x14ac:dyDescent="0.2"/>
    <row r="54" ht="9.9499999999999993" customHeight="1" x14ac:dyDescent="0.2"/>
    <row r="55" ht="9.9499999999999993" customHeight="1" x14ac:dyDescent="0.2"/>
    <row r="56" ht="9.9499999999999993" customHeight="1" x14ac:dyDescent="0.2"/>
    <row r="57" ht="9.9499999999999993" customHeight="1" x14ac:dyDescent="0.2"/>
    <row r="58" ht="9.9499999999999993" customHeight="1" x14ac:dyDescent="0.2"/>
    <row r="59" ht="9.9499999999999993" customHeight="1" x14ac:dyDescent="0.2"/>
    <row r="60" ht="9.9499999999999993" customHeight="1" x14ac:dyDescent="0.2"/>
    <row r="61" ht="9.9499999999999993" customHeight="1" x14ac:dyDescent="0.2"/>
    <row r="62" ht="9.9499999999999993" customHeight="1" x14ac:dyDescent="0.2"/>
    <row r="63" ht="9.9499999999999993" customHeight="1" x14ac:dyDescent="0.2"/>
    <row r="64" ht="9.9499999999999993" customHeight="1" x14ac:dyDescent="0.2"/>
    <row r="65" ht="9.9499999999999993" customHeight="1" x14ac:dyDescent="0.2"/>
    <row r="66" ht="9.9499999999999993" customHeight="1" x14ac:dyDescent="0.2"/>
    <row r="67" ht="9.9499999999999993" customHeight="1" x14ac:dyDescent="0.2"/>
    <row r="68" ht="9.9499999999999993" customHeight="1" x14ac:dyDescent="0.2"/>
    <row r="69" ht="9.9499999999999993" customHeight="1" x14ac:dyDescent="0.2"/>
    <row r="70" ht="9.9499999999999993" customHeight="1" x14ac:dyDescent="0.2"/>
    <row r="71" ht="9.9499999999999993" customHeight="1" x14ac:dyDescent="0.2"/>
    <row r="72" ht="9.9499999999999993" customHeight="1" x14ac:dyDescent="0.2"/>
    <row r="73" ht="9.9499999999999993" customHeight="1" x14ac:dyDescent="0.2"/>
    <row r="74" ht="9.9499999999999993" customHeight="1" x14ac:dyDescent="0.2"/>
    <row r="75" ht="9.9499999999999993" customHeight="1" x14ac:dyDescent="0.2"/>
    <row r="76" ht="9.9499999999999993" customHeight="1" x14ac:dyDescent="0.2"/>
    <row r="77" ht="9.9499999999999993" customHeight="1" x14ac:dyDescent="0.2"/>
    <row r="78" ht="9.9499999999999993" customHeight="1" x14ac:dyDescent="0.2"/>
    <row r="79" ht="9.9499999999999993" customHeight="1" x14ac:dyDescent="0.2"/>
    <row r="80" ht="9.9499999999999993" customHeight="1" x14ac:dyDescent="0.2"/>
    <row r="81" ht="9.9499999999999993" customHeight="1" x14ac:dyDescent="0.2"/>
    <row r="82" ht="9.9499999999999993" customHeight="1" x14ac:dyDescent="0.2"/>
    <row r="83" ht="9.9499999999999993" customHeight="1" x14ac:dyDescent="0.2"/>
    <row r="84" ht="9.9499999999999993" customHeight="1" x14ac:dyDescent="0.2"/>
    <row r="85" ht="9.9499999999999993" customHeight="1" x14ac:dyDescent="0.2"/>
    <row r="86" ht="9.9499999999999993" customHeight="1" x14ac:dyDescent="0.2"/>
    <row r="87" ht="9.9499999999999993" customHeight="1" x14ac:dyDescent="0.2"/>
    <row r="88" ht="9.9499999999999993" customHeight="1" x14ac:dyDescent="0.2"/>
    <row r="89" ht="9.9499999999999993" customHeight="1" x14ac:dyDescent="0.2"/>
    <row r="90" ht="9.9499999999999993" customHeight="1" x14ac:dyDescent="0.2"/>
    <row r="91" ht="9.9499999999999993" customHeight="1" x14ac:dyDescent="0.2"/>
    <row r="92" ht="9.9499999999999993" customHeight="1" x14ac:dyDescent="0.2"/>
    <row r="93" ht="9.9499999999999993" customHeight="1" x14ac:dyDescent="0.2"/>
    <row r="94" ht="9.9499999999999993" customHeight="1" x14ac:dyDescent="0.2"/>
    <row r="95" ht="9.9499999999999993" customHeight="1" x14ac:dyDescent="0.2"/>
    <row r="96" ht="9.9499999999999993" customHeight="1" x14ac:dyDescent="0.2"/>
    <row r="97" ht="9.9499999999999993" customHeight="1" x14ac:dyDescent="0.2"/>
    <row r="98" ht="9.9499999999999993" customHeight="1" x14ac:dyDescent="0.2"/>
    <row r="99" ht="9.9499999999999993" customHeight="1" x14ac:dyDescent="0.2"/>
    <row r="100" ht="9.9499999999999993" customHeight="1" x14ac:dyDescent="0.2"/>
    <row r="101" ht="9.9499999999999993" customHeight="1" x14ac:dyDescent="0.2"/>
    <row r="102" ht="9.9499999999999993" customHeight="1" x14ac:dyDescent="0.2"/>
    <row r="103" ht="9.9499999999999993" customHeight="1" x14ac:dyDescent="0.2"/>
    <row r="104" ht="9.9499999999999993" customHeight="1" x14ac:dyDescent="0.2"/>
    <row r="105" ht="9.9499999999999993" customHeight="1" x14ac:dyDescent="0.2"/>
    <row r="106" ht="9.9499999999999993" customHeight="1" x14ac:dyDescent="0.2"/>
    <row r="107" ht="9.9499999999999993" customHeight="1" x14ac:dyDescent="0.2"/>
    <row r="108" ht="9.9499999999999993" customHeight="1" x14ac:dyDescent="0.2"/>
    <row r="109" ht="9.9499999999999993" customHeight="1" x14ac:dyDescent="0.2"/>
    <row r="110" ht="9.9499999999999993" customHeight="1" x14ac:dyDescent="0.2"/>
    <row r="111" ht="9.9499999999999993" customHeight="1" x14ac:dyDescent="0.2"/>
    <row r="112" ht="9.9499999999999993" customHeight="1" x14ac:dyDescent="0.2"/>
    <row r="113" ht="9.9499999999999993" customHeight="1" x14ac:dyDescent="0.2"/>
    <row r="114" ht="9.9499999999999993" customHeight="1" x14ac:dyDescent="0.2"/>
    <row r="115" ht="9.9499999999999993" customHeight="1" x14ac:dyDescent="0.2"/>
    <row r="116" ht="9.9499999999999993" customHeight="1" x14ac:dyDescent="0.2"/>
    <row r="117" ht="9.9499999999999993" customHeight="1" x14ac:dyDescent="0.2"/>
    <row r="118" ht="9.9499999999999993" customHeight="1" x14ac:dyDescent="0.2"/>
    <row r="119" ht="9.9499999999999993" customHeight="1" x14ac:dyDescent="0.2"/>
    <row r="120" ht="9.9499999999999993" customHeight="1" x14ac:dyDescent="0.2"/>
    <row r="121" ht="9.9499999999999993" customHeight="1" x14ac:dyDescent="0.2"/>
    <row r="122" ht="9.9499999999999993" customHeight="1" x14ac:dyDescent="0.2"/>
    <row r="123" ht="9.9499999999999993" customHeight="1" x14ac:dyDescent="0.2"/>
    <row r="124" ht="9.9499999999999993" customHeight="1" x14ac:dyDescent="0.2"/>
    <row r="125" ht="9.9499999999999993" customHeight="1" x14ac:dyDescent="0.2"/>
    <row r="126" ht="9.9499999999999993" customHeight="1" x14ac:dyDescent="0.2"/>
    <row r="127" ht="9.9499999999999993" customHeight="1" x14ac:dyDescent="0.2"/>
    <row r="128" ht="9.9499999999999993" customHeight="1" x14ac:dyDescent="0.2"/>
    <row r="129" ht="9.9499999999999993" customHeight="1" x14ac:dyDescent="0.2"/>
    <row r="130" ht="9.9499999999999993" customHeight="1" x14ac:dyDescent="0.2"/>
    <row r="131" ht="9.9499999999999993" customHeight="1" x14ac:dyDescent="0.2"/>
    <row r="132" ht="9.9499999999999993" customHeight="1" x14ac:dyDescent="0.2"/>
    <row r="133" ht="9.9499999999999993" customHeight="1" x14ac:dyDescent="0.2"/>
    <row r="134" ht="9.9499999999999993" customHeight="1" x14ac:dyDescent="0.2"/>
    <row r="135" ht="9.9499999999999993" customHeight="1" x14ac:dyDescent="0.2"/>
    <row r="136" ht="9.9499999999999993" customHeight="1" x14ac:dyDescent="0.2"/>
    <row r="137" ht="9.9499999999999993" customHeight="1" x14ac:dyDescent="0.2"/>
    <row r="138" ht="9.9499999999999993" customHeight="1" x14ac:dyDescent="0.2"/>
    <row r="139" ht="9.9499999999999993" customHeight="1" x14ac:dyDescent="0.2"/>
    <row r="140" ht="9.9499999999999993" customHeight="1" x14ac:dyDescent="0.2"/>
    <row r="141" ht="9.9499999999999993" customHeight="1" x14ac:dyDescent="0.2"/>
    <row r="142" ht="9.9499999999999993" customHeight="1" x14ac:dyDescent="0.2"/>
    <row r="143" ht="9.9499999999999993" customHeight="1" x14ac:dyDescent="0.2"/>
    <row r="144" ht="9.9499999999999993" customHeight="1" x14ac:dyDescent="0.2"/>
    <row r="145" ht="9.9499999999999993" customHeight="1" x14ac:dyDescent="0.2"/>
    <row r="146" ht="9.9499999999999993" customHeight="1" x14ac:dyDescent="0.2"/>
    <row r="147" ht="9.9499999999999993" customHeight="1" x14ac:dyDescent="0.2"/>
    <row r="148" ht="9.9499999999999993" customHeight="1" x14ac:dyDescent="0.2"/>
    <row r="149" ht="9.9499999999999993" customHeight="1" x14ac:dyDescent="0.2"/>
    <row r="150" ht="9.9499999999999993" customHeight="1" x14ac:dyDescent="0.2"/>
    <row r="151" ht="9.9499999999999993" customHeight="1" x14ac:dyDescent="0.2"/>
    <row r="152" ht="9.9499999999999993" customHeight="1" x14ac:dyDescent="0.2"/>
    <row r="153" ht="9.9499999999999993" customHeight="1" x14ac:dyDescent="0.2"/>
    <row r="154" ht="9.9499999999999993" customHeight="1" x14ac:dyDescent="0.2"/>
    <row r="155" ht="9.9499999999999993" customHeight="1" x14ac:dyDescent="0.2"/>
    <row r="156" ht="9.9499999999999993" customHeight="1" x14ac:dyDescent="0.2"/>
    <row r="157" ht="9.9499999999999993" customHeight="1" x14ac:dyDescent="0.2"/>
    <row r="158" ht="9.9499999999999993" customHeight="1" x14ac:dyDescent="0.2"/>
    <row r="159" ht="9.9499999999999993" customHeight="1" x14ac:dyDescent="0.2"/>
    <row r="160" ht="9.9499999999999993" customHeight="1" x14ac:dyDescent="0.2"/>
    <row r="161" ht="9.9499999999999993" customHeight="1" x14ac:dyDescent="0.2"/>
    <row r="162" ht="9.9499999999999993" customHeight="1" x14ac:dyDescent="0.2"/>
    <row r="163" ht="9.9499999999999993" customHeight="1" x14ac:dyDescent="0.2"/>
    <row r="164" ht="9.9499999999999993" customHeight="1" x14ac:dyDescent="0.2"/>
    <row r="165" ht="9.9499999999999993" customHeight="1" x14ac:dyDescent="0.2"/>
    <row r="166" ht="9.9499999999999993" customHeight="1" x14ac:dyDescent="0.2"/>
    <row r="167" ht="9.9499999999999993" customHeight="1" x14ac:dyDescent="0.2"/>
    <row r="168" ht="9.9499999999999993" customHeight="1" x14ac:dyDescent="0.2"/>
    <row r="169" ht="9.9499999999999993" customHeight="1" x14ac:dyDescent="0.2"/>
    <row r="170" ht="9.9499999999999993" customHeight="1" x14ac:dyDescent="0.2"/>
    <row r="171" ht="9.9499999999999993" customHeight="1" x14ac:dyDescent="0.2"/>
    <row r="172" ht="9.9499999999999993" customHeight="1" x14ac:dyDescent="0.2"/>
    <row r="173" ht="9.9499999999999993" customHeight="1" x14ac:dyDescent="0.2"/>
    <row r="174" ht="9.9499999999999993" customHeight="1" x14ac:dyDescent="0.2"/>
    <row r="175" ht="9.9499999999999993" customHeight="1" x14ac:dyDescent="0.2"/>
    <row r="176" ht="9.9499999999999993" customHeight="1" x14ac:dyDescent="0.2"/>
    <row r="177" ht="9.9499999999999993" customHeight="1" x14ac:dyDescent="0.2"/>
    <row r="178" ht="9.9499999999999993" customHeight="1" x14ac:dyDescent="0.2"/>
    <row r="179" ht="9.9499999999999993" customHeight="1" x14ac:dyDescent="0.2"/>
    <row r="180" ht="9.9499999999999993" customHeight="1" x14ac:dyDescent="0.2"/>
    <row r="181" ht="9.9499999999999993" customHeight="1" x14ac:dyDescent="0.2"/>
    <row r="182" ht="9.9499999999999993" customHeight="1" x14ac:dyDescent="0.2"/>
    <row r="183" ht="9.9499999999999993" customHeight="1" x14ac:dyDescent="0.2"/>
    <row r="184" ht="9.9499999999999993" customHeight="1" x14ac:dyDescent="0.2"/>
    <row r="185" ht="9.9499999999999993" customHeight="1" x14ac:dyDescent="0.2"/>
    <row r="186" ht="9.9499999999999993" customHeight="1" x14ac:dyDescent="0.2"/>
    <row r="187" ht="9.9499999999999993" customHeight="1" x14ac:dyDescent="0.2"/>
    <row r="188" ht="9.9499999999999993" customHeight="1" x14ac:dyDescent="0.2"/>
    <row r="189" ht="9.9499999999999993" customHeight="1" x14ac:dyDescent="0.2"/>
    <row r="190" ht="9.9499999999999993" customHeight="1" x14ac:dyDescent="0.2"/>
    <row r="191" ht="9.9499999999999993" customHeight="1" x14ac:dyDescent="0.2"/>
    <row r="192" ht="9.9499999999999993" customHeight="1" x14ac:dyDescent="0.2"/>
    <row r="193" ht="9.9499999999999993" customHeight="1" x14ac:dyDescent="0.2"/>
    <row r="194" ht="9.9499999999999993" customHeight="1" x14ac:dyDescent="0.2"/>
    <row r="195" ht="9.9499999999999993" customHeight="1" x14ac:dyDescent="0.2"/>
    <row r="196" ht="9.9499999999999993" customHeight="1" x14ac:dyDescent="0.2"/>
    <row r="197" ht="9.9499999999999993" customHeight="1" x14ac:dyDescent="0.2"/>
    <row r="198" ht="9.9499999999999993" customHeight="1" x14ac:dyDescent="0.2"/>
    <row r="199" ht="9.9499999999999993" customHeight="1" x14ac:dyDescent="0.2"/>
    <row r="200" ht="9.9499999999999993" customHeight="1" x14ac:dyDescent="0.2"/>
    <row r="201" ht="9.9499999999999993" customHeight="1" x14ac:dyDescent="0.2"/>
    <row r="202" ht="9.9499999999999993" customHeight="1" x14ac:dyDescent="0.2"/>
    <row r="203" ht="9.9499999999999993" customHeight="1" x14ac:dyDescent="0.2"/>
    <row r="204" ht="9.9499999999999993" customHeight="1" x14ac:dyDescent="0.2"/>
    <row r="205" ht="9.9499999999999993" customHeight="1" x14ac:dyDescent="0.2"/>
    <row r="206" ht="9.9499999999999993" customHeight="1" x14ac:dyDescent="0.2"/>
    <row r="207" ht="9.9499999999999993" customHeight="1" x14ac:dyDescent="0.2"/>
    <row r="208" ht="9.9499999999999993" customHeight="1" x14ac:dyDescent="0.2"/>
    <row r="209" ht="9.9499999999999993" customHeight="1" x14ac:dyDescent="0.2"/>
    <row r="210" ht="9.9499999999999993" customHeight="1" x14ac:dyDescent="0.2"/>
    <row r="211" ht="9.9499999999999993" customHeight="1" x14ac:dyDescent="0.2"/>
    <row r="212" ht="9.9499999999999993" customHeight="1" x14ac:dyDescent="0.2"/>
    <row r="213" ht="9.9499999999999993" customHeight="1" x14ac:dyDescent="0.2"/>
    <row r="214" ht="9.9499999999999993" customHeight="1" x14ac:dyDescent="0.2"/>
    <row r="215" ht="9.9499999999999993" customHeight="1" x14ac:dyDescent="0.2"/>
    <row r="216" ht="9.9499999999999993" customHeight="1" x14ac:dyDescent="0.2"/>
    <row r="217" ht="9.9499999999999993" customHeight="1" x14ac:dyDescent="0.2"/>
    <row r="218" ht="9.9499999999999993" customHeight="1" x14ac:dyDescent="0.2"/>
    <row r="219" ht="9.9499999999999993" customHeight="1" x14ac:dyDescent="0.2"/>
    <row r="220" ht="9.9499999999999993" customHeight="1" x14ac:dyDescent="0.2"/>
    <row r="221" ht="9.9499999999999993" customHeight="1" x14ac:dyDescent="0.2"/>
    <row r="222" ht="9.9499999999999993" customHeight="1" x14ac:dyDescent="0.2"/>
    <row r="223" ht="9.9499999999999993" customHeight="1" x14ac:dyDescent="0.2"/>
    <row r="224" ht="9.9499999999999993" customHeight="1" x14ac:dyDescent="0.2"/>
    <row r="225" ht="9.9499999999999993" customHeight="1" x14ac:dyDescent="0.2"/>
    <row r="226" ht="9.9499999999999993" customHeight="1" x14ac:dyDescent="0.2"/>
    <row r="227" ht="9.9499999999999993" customHeight="1" x14ac:dyDescent="0.2"/>
    <row r="228" ht="9.9499999999999993" customHeight="1" x14ac:dyDescent="0.2"/>
    <row r="229" ht="9.9499999999999993" customHeight="1" x14ac:dyDescent="0.2"/>
    <row r="230" ht="9.9499999999999993" customHeight="1" x14ac:dyDescent="0.2"/>
    <row r="231" ht="9.9499999999999993" customHeight="1" x14ac:dyDescent="0.2"/>
    <row r="232" ht="9.9499999999999993" customHeight="1" x14ac:dyDescent="0.2"/>
    <row r="233" ht="9.9499999999999993" customHeight="1" x14ac:dyDescent="0.2"/>
    <row r="234" ht="9.9499999999999993" customHeight="1" x14ac:dyDescent="0.2"/>
    <row r="235" ht="9.9499999999999993" customHeight="1" x14ac:dyDescent="0.2"/>
    <row r="236" ht="9.9499999999999993" customHeight="1" x14ac:dyDescent="0.2"/>
    <row r="237" ht="9.9499999999999993" customHeight="1" x14ac:dyDescent="0.2"/>
    <row r="238" ht="9.9499999999999993" customHeight="1" x14ac:dyDescent="0.2"/>
    <row r="239" ht="9.9499999999999993" customHeight="1" x14ac:dyDescent="0.2"/>
    <row r="240" ht="9.9499999999999993" customHeight="1" x14ac:dyDescent="0.2"/>
    <row r="241" ht="9.9499999999999993" customHeight="1" x14ac:dyDescent="0.2"/>
    <row r="242" ht="9.9499999999999993" customHeight="1" x14ac:dyDescent="0.2"/>
    <row r="243" ht="9.9499999999999993" customHeight="1" x14ac:dyDescent="0.2"/>
    <row r="244" ht="9.9499999999999993" customHeight="1" x14ac:dyDescent="0.2"/>
    <row r="245" ht="9.9499999999999993" customHeight="1" x14ac:dyDescent="0.2"/>
    <row r="246" ht="9.9499999999999993" customHeight="1" x14ac:dyDescent="0.2"/>
    <row r="247" ht="9.9499999999999993" customHeight="1" x14ac:dyDescent="0.2"/>
    <row r="248" ht="9.9499999999999993" customHeight="1" x14ac:dyDescent="0.2"/>
    <row r="249" ht="9.9499999999999993" customHeight="1" x14ac:dyDescent="0.2"/>
    <row r="250" ht="9.9499999999999993" customHeight="1" x14ac:dyDescent="0.2"/>
    <row r="251" ht="9.9499999999999993" customHeight="1" x14ac:dyDescent="0.2"/>
    <row r="252" ht="9.9499999999999993" customHeight="1" x14ac:dyDescent="0.2"/>
    <row r="253" ht="9.9499999999999993" customHeight="1" x14ac:dyDescent="0.2"/>
    <row r="254" ht="9.9499999999999993" customHeight="1" x14ac:dyDescent="0.2"/>
    <row r="255" ht="9.9499999999999993" customHeight="1" x14ac:dyDescent="0.2"/>
    <row r="256" ht="9.9499999999999993" customHeight="1" x14ac:dyDescent="0.2"/>
    <row r="257" ht="9.9499999999999993" customHeight="1" x14ac:dyDescent="0.2"/>
    <row r="258" ht="9.9499999999999993" customHeight="1" x14ac:dyDescent="0.2"/>
    <row r="259" ht="9.9499999999999993" customHeight="1" x14ac:dyDescent="0.2"/>
    <row r="260" ht="9.9499999999999993" customHeight="1" x14ac:dyDescent="0.2"/>
    <row r="261" ht="9.9499999999999993" customHeight="1" x14ac:dyDescent="0.2"/>
    <row r="262" ht="9.9499999999999993" customHeight="1" x14ac:dyDescent="0.2"/>
    <row r="263" ht="9.9499999999999993" customHeight="1" x14ac:dyDescent="0.2"/>
    <row r="264" ht="9.9499999999999993" customHeight="1" x14ac:dyDescent="0.2"/>
    <row r="265" ht="9.9499999999999993" customHeight="1" x14ac:dyDescent="0.2"/>
    <row r="266" ht="9.9499999999999993" customHeight="1" x14ac:dyDescent="0.2"/>
    <row r="267" ht="9.9499999999999993" customHeight="1" x14ac:dyDescent="0.2"/>
    <row r="268" ht="9.9499999999999993" customHeight="1" x14ac:dyDescent="0.2"/>
    <row r="269" ht="9.9499999999999993" customHeight="1" x14ac:dyDescent="0.2"/>
    <row r="270" ht="9.9499999999999993" customHeight="1" x14ac:dyDescent="0.2"/>
    <row r="271" ht="9.9499999999999993" customHeight="1" x14ac:dyDescent="0.2"/>
    <row r="272" ht="9.9499999999999993" customHeight="1" x14ac:dyDescent="0.2"/>
    <row r="273" ht="9.9499999999999993" customHeight="1" x14ac:dyDescent="0.2"/>
    <row r="274" ht="9.9499999999999993" customHeight="1" x14ac:dyDescent="0.2"/>
    <row r="275" ht="9.9499999999999993" customHeight="1" x14ac:dyDescent="0.2"/>
    <row r="276" ht="9.9499999999999993" customHeight="1" x14ac:dyDescent="0.2"/>
    <row r="277" ht="9.9499999999999993" customHeight="1" x14ac:dyDescent="0.2"/>
    <row r="278" ht="9.9499999999999993" customHeight="1" x14ac:dyDescent="0.2"/>
    <row r="279" ht="9.9499999999999993" customHeight="1" x14ac:dyDescent="0.2"/>
    <row r="280" ht="9.9499999999999993" customHeight="1" x14ac:dyDescent="0.2"/>
    <row r="281" ht="9.9499999999999993" customHeight="1" x14ac:dyDescent="0.2"/>
    <row r="282" ht="9.9499999999999993" customHeight="1" x14ac:dyDescent="0.2"/>
    <row r="283" ht="9.9499999999999993" customHeight="1" x14ac:dyDescent="0.2"/>
    <row r="284" ht="9.9499999999999993" customHeight="1" x14ac:dyDescent="0.2"/>
    <row r="285" ht="9.9499999999999993" customHeight="1" x14ac:dyDescent="0.2"/>
    <row r="286" ht="9.9499999999999993" customHeight="1" x14ac:dyDescent="0.2"/>
    <row r="287" ht="9.9499999999999993" customHeight="1" x14ac:dyDescent="0.2"/>
    <row r="288" ht="9.9499999999999993" customHeight="1" x14ac:dyDescent="0.2"/>
    <row r="289" ht="9.9499999999999993" customHeight="1" x14ac:dyDescent="0.2"/>
    <row r="290" ht="9.9499999999999993" customHeight="1" x14ac:dyDescent="0.2"/>
    <row r="291" ht="9.9499999999999993" customHeight="1" x14ac:dyDescent="0.2"/>
    <row r="292" ht="9.9499999999999993" customHeight="1" x14ac:dyDescent="0.2"/>
    <row r="293" ht="9.9499999999999993" customHeight="1" x14ac:dyDescent="0.2"/>
    <row r="294" ht="9.9499999999999993" customHeight="1" x14ac:dyDescent="0.2"/>
    <row r="295" ht="9.9499999999999993" customHeight="1" x14ac:dyDescent="0.2"/>
    <row r="296" ht="9.9499999999999993" customHeight="1" x14ac:dyDescent="0.2"/>
    <row r="297" ht="9.9499999999999993" customHeight="1" x14ac:dyDescent="0.2"/>
    <row r="298" ht="9.9499999999999993" customHeight="1" x14ac:dyDescent="0.2"/>
    <row r="299" ht="9.9499999999999993" customHeight="1" x14ac:dyDescent="0.2"/>
    <row r="300" ht="9.9499999999999993" customHeight="1" x14ac:dyDescent="0.2"/>
    <row r="301" ht="9.9499999999999993" customHeight="1" x14ac:dyDescent="0.2"/>
    <row r="302" ht="9.9499999999999993" customHeight="1" x14ac:dyDescent="0.2"/>
    <row r="303" ht="9.9499999999999993" customHeight="1" x14ac:dyDescent="0.2"/>
    <row r="304" ht="9.9499999999999993" customHeight="1" x14ac:dyDescent="0.2"/>
    <row r="305" ht="9.9499999999999993" customHeight="1" x14ac:dyDescent="0.2"/>
    <row r="306" ht="9.9499999999999993" customHeight="1" x14ac:dyDescent="0.2"/>
    <row r="307" ht="9.9499999999999993" customHeight="1" x14ac:dyDescent="0.2"/>
    <row r="308" ht="9.9499999999999993" customHeight="1" x14ac:dyDescent="0.2"/>
    <row r="309" ht="9.9499999999999993" customHeight="1" x14ac:dyDescent="0.2"/>
    <row r="310" ht="9.9499999999999993" customHeight="1" x14ac:dyDescent="0.2"/>
    <row r="311" ht="9.9499999999999993" customHeight="1" x14ac:dyDescent="0.2"/>
    <row r="312" ht="9.9499999999999993" customHeight="1" x14ac:dyDescent="0.2"/>
    <row r="313" ht="9.9499999999999993" customHeight="1" x14ac:dyDescent="0.2"/>
    <row r="314" ht="9.9499999999999993" customHeight="1" x14ac:dyDescent="0.2"/>
    <row r="315" ht="9.9499999999999993" customHeight="1" x14ac:dyDescent="0.2"/>
    <row r="316" ht="9.9499999999999993" customHeight="1" x14ac:dyDescent="0.2"/>
    <row r="317" ht="9.9499999999999993" customHeight="1" x14ac:dyDescent="0.2"/>
  </sheetData>
  <mergeCells count="22">
    <mergeCell ref="A41:M41"/>
    <mergeCell ref="F8:G8"/>
    <mergeCell ref="F14:G14"/>
    <mergeCell ref="A28:B28"/>
    <mergeCell ref="F33:H33"/>
    <mergeCell ref="F35:H35"/>
    <mergeCell ref="F38:H38"/>
    <mergeCell ref="I33:J33"/>
    <mergeCell ref="I35:J35"/>
    <mergeCell ref="K33:L33"/>
    <mergeCell ref="K35:L35"/>
    <mergeCell ref="A33:E33"/>
    <mergeCell ref="A35:E35"/>
    <mergeCell ref="A38:E38"/>
    <mergeCell ref="D29:K31"/>
    <mergeCell ref="D2:M2"/>
    <mergeCell ref="D3:M3"/>
    <mergeCell ref="J6:M6"/>
    <mergeCell ref="F28:M28"/>
    <mergeCell ref="A40:M40"/>
    <mergeCell ref="C21:D22"/>
    <mergeCell ref="G4:I4"/>
  </mergeCells>
  <conditionalFormatting sqref="F8:G8">
    <cfRule type="containsBlanks" dxfId="62" priority="27">
      <formula>LEN(TRIM(F8))=0</formula>
    </cfRule>
  </conditionalFormatting>
  <conditionalFormatting sqref="L8">
    <cfRule type="containsBlanks" dxfId="61" priority="26">
      <formula>LEN(TRIM(L8))=0</formula>
    </cfRule>
  </conditionalFormatting>
  <conditionalFormatting sqref="D10:K12">
    <cfRule type="containsBlanks" dxfId="60" priority="22">
      <formula>LEN(TRIM(D10))=0</formula>
    </cfRule>
  </conditionalFormatting>
  <conditionalFormatting sqref="F14:G14">
    <cfRule type="containsBlanks" dxfId="59" priority="21">
      <formula>LEN(TRIM(F14))=0</formula>
    </cfRule>
  </conditionalFormatting>
  <conditionalFormatting sqref="L14">
    <cfRule type="containsBlanks" dxfId="58" priority="20">
      <formula>LEN(TRIM(L14))=0</formula>
    </cfRule>
  </conditionalFormatting>
  <conditionalFormatting sqref="D16:K18">
    <cfRule type="containsBlanks" dxfId="57" priority="19">
      <formula>LEN(TRIM(D16))=0</formula>
    </cfRule>
  </conditionalFormatting>
  <conditionalFormatting sqref="E10:E12">
    <cfRule type="containsBlanks" dxfId="56" priority="15">
      <formula>LEN(TRIM(E10))=0</formula>
    </cfRule>
  </conditionalFormatting>
  <conditionalFormatting sqref="F6">
    <cfRule type="containsBlanks" dxfId="55" priority="14">
      <formula>LEN(TRIM(F6))=0</formula>
    </cfRule>
  </conditionalFormatting>
  <conditionalFormatting sqref="J6:M6">
    <cfRule type="containsBlanks" dxfId="54" priority="13">
      <formula>LEN(TRIM(J6))=0</formula>
    </cfRule>
  </conditionalFormatting>
  <conditionalFormatting sqref="F28:M28">
    <cfRule type="expression" dxfId="53" priority="11">
      <formula>$E$28=FALSE</formula>
    </cfRule>
  </conditionalFormatting>
  <conditionalFormatting sqref="G4">
    <cfRule type="containsBlanks" dxfId="52" priority="10">
      <formula>LEN(TRIM(G4))=0</formula>
    </cfRule>
  </conditionalFormatting>
  <conditionalFormatting sqref="G21">
    <cfRule type="notContainsBlanks" dxfId="51" priority="9">
      <formula>LEN(TRIM(G21))&gt;0</formula>
    </cfRule>
  </conditionalFormatting>
  <conditionalFormatting sqref="H21">
    <cfRule type="notContainsBlanks" dxfId="50" priority="8">
      <formula>LEN(TRIM(H21))&gt;0</formula>
    </cfRule>
  </conditionalFormatting>
  <conditionalFormatting sqref="J21">
    <cfRule type="notContainsBlanks" dxfId="49" priority="7">
      <formula>LEN(TRIM(J21))&gt;0</formula>
    </cfRule>
  </conditionalFormatting>
  <conditionalFormatting sqref="G22">
    <cfRule type="notContainsBlanks" dxfId="48" priority="6">
      <formula>LEN(TRIM(G22))&gt;0</formula>
    </cfRule>
  </conditionalFormatting>
  <conditionalFormatting sqref="H22">
    <cfRule type="notContainsBlanks" dxfId="47" priority="5">
      <formula>LEN(TRIM(H22))&gt;0</formula>
    </cfRule>
  </conditionalFormatting>
  <conditionalFormatting sqref="J22">
    <cfRule type="notContainsBlanks" dxfId="46" priority="4">
      <formula>LEN(TRIM(J22))&gt;0</formula>
    </cfRule>
  </conditionalFormatting>
  <conditionalFormatting sqref="F33:H33">
    <cfRule type="containsBlanks" dxfId="45" priority="3">
      <formula>LEN(TRIM(F33))=0</formula>
    </cfRule>
  </conditionalFormatting>
  <conditionalFormatting sqref="F35:H35">
    <cfRule type="containsBlanks" dxfId="44" priority="2">
      <formula>LEN(TRIM(F35))=0</formula>
    </cfRule>
  </conditionalFormatting>
  <conditionalFormatting sqref="F38:H38">
    <cfRule type="containsBlanks" dxfId="43" priority="1">
      <formula>LEN(TRIM(F38))=0</formula>
    </cfRule>
  </conditionalFormatting>
  <dataValidations count="7">
    <dataValidation type="list" allowBlank="1" showInputMessage="1" showErrorMessage="1" sqref="F6">
      <formula1>journee</formula1>
    </dataValidation>
    <dataValidation type="list" allowBlank="1" showInputMessage="1" showErrorMessage="1" sqref="L8 L14">
      <formula1>Equipe</formula1>
    </dataValidation>
    <dataValidation type="list" allowBlank="1" showInputMessage="1" showErrorMessage="1" sqref="F8:G8 F14:G14">
      <formula1>Clubs</formula1>
    </dataValidation>
    <dataValidation type="custom" showErrorMessage="1" errorTitle="Nombre de reprises incorrect" error="Le nombre de reprises ne peut pas dépasser le nombre de reprises maximum autorisé." sqref="I10:I12">
      <formula1>OR(I10="",I10&lt;=B10)</formula1>
    </dataValidation>
    <dataValidation type="custom" showErrorMessage="1" errorTitle="Nombre de reprises incorrect" error="Le nombre de reprises ne peut pas dépasser le nombre de reprises maximum autorisé." sqref="I16:I18">
      <formula1>OR(I16="",I16&lt;=B16)</formula1>
    </dataValidation>
    <dataValidation type="list" allowBlank="1" showInputMessage="1" showErrorMessage="1" sqref="E10:E12">
      <formula1>Format</formula1>
    </dataValidation>
    <dataValidation type="list" allowBlank="1" showInputMessage="1" showErrorMessage="1" sqref="G4">
      <formula1>poules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4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7"/>
  <sheetViews>
    <sheetView workbookViewId="0">
      <selection activeCell="D2" sqref="D2:M2"/>
    </sheetView>
  </sheetViews>
  <sheetFormatPr baseColWidth="10" defaultColWidth="11.42578125" defaultRowHeight="11.25" x14ac:dyDescent="0.2"/>
  <cols>
    <col min="1" max="1" width="6.42578125" style="2" customWidth="1"/>
    <col min="2" max="2" width="8.7109375" style="1" customWidth="1"/>
    <col min="3" max="3" width="8.5703125" style="2" customWidth="1"/>
    <col min="4" max="4" width="11.5703125" style="1" customWidth="1"/>
    <col min="5" max="5" width="7.85546875" style="2" customWidth="1"/>
    <col min="6" max="6" width="17.28515625" style="2" customWidth="1"/>
    <col min="7" max="7" width="25" style="1" customWidth="1"/>
    <col min="8" max="10" width="8.140625" style="1" customWidth="1"/>
    <col min="11" max="11" width="8.42578125" style="1" customWidth="1"/>
    <col min="12" max="12" width="8.28515625" style="1" customWidth="1"/>
    <col min="13" max="13" width="8.85546875" style="1" customWidth="1"/>
    <col min="14" max="15" width="8.7109375" style="1" customWidth="1"/>
    <col min="16" max="16" width="5.7109375" style="1" customWidth="1"/>
    <col min="17" max="18" width="11.42578125" style="1" customWidth="1"/>
    <col min="19" max="23" width="12.28515625" style="1" customWidth="1"/>
    <col min="24" max="16384" width="11.42578125" style="1"/>
  </cols>
  <sheetData>
    <row r="1" spans="1:19" ht="21.95" customHeight="1" x14ac:dyDescent="0.2">
      <c r="E1" s="1"/>
      <c r="F1" s="1"/>
    </row>
    <row r="2" spans="1:19" ht="21.95" customHeight="1" x14ac:dyDescent="0.2">
      <c r="D2" s="220" t="s">
        <v>0</v>
      </c>
      <c r="E2" s="221"/>
      <c r="F2" s="221"/>
      <c r="G2" s="221"/>
      <c r="H2" s="221"/>
      <c r="I2" s="221"/>
      <c r="J2" s="221"/>
      <c r="K2" s="221"/>
      <c r="L2" s="221"/>
      <c r="M2" s="222"/>
      <c r="O2" s="6"/>
      <c r="P2" s="7"/>
    </row>
    <row r="3" spans="1:19" s="13" customFormat="1" ht="21.95" customHeight="1" x14ac:dyDescent="0.2">
      <c r="A3" s="2"/>
      <c r="B3" s="1"/>
      <c r="C3" s="2"/>
      <c r="D3" s="223" t="s">
        <v>30</v>
      </c>
      <c r="E3" s="224"/>
      <c r="F3" s="224"/>
      <c r="G3" s="224"/>
      <c r="H3" s="224"/>
      <c r="I3" s="224"/>
      <c r="J3" s="224"/>
      <c r="K3" s="224"/>
      <c r="L3" s="224"/>
      <c r="M3" s="225"/>
      <c r="O3" s="6"/>
      <c r="P3" s="1"/>
    </row>
    <row r="4" spans="1:19" ht="21.95" customHeight="1" x14ac:dyDescent="0.2">
      <c r="D4" s="24"/>
      <c r="E4" s="25"/>
      <c r="F4" s="25"/>
      <c r="G4" s="235"/>
      <c r="H4" s="235"/>
      <c r="I4" s="235"/>
      <c r="J4" s="26"/>
      <c r="K4" s="26"/>
      <c r="L4" s="26"/>
      <c r="M4" s="27"/>
      <c r="O4" s="6"/>
    </row>
    <row r="5" spans="1:19" ht="21.95" customHeight="1" x14ac:dyDescent="0.2">
      <c r="D5" s="28"/>
      <c r="E5" s="33"/>
      <c r="F5" s="33"/>
      <c r="G5" s="28"/>
      <c r="H5" s="28"/>
      <c r="I5" s="28"/>
      <c r="J5" s="28"/>
      <c r="K5" s="28"/>
      <c r="L5" s="28"/>
      <c r="M5" s="28"/>
      <c r="O5" s="6"/>
    </row>
    <row r="6" spans="1:19" ht="21.95" customHeight="1" x14ac:dyDescent="0.2">
      <c r="D6" s="35" t="s">
        <v>2</v>
      </c>
      <c r="E6" s="36"/>
      <c r="F6" s="178"/>
      <c r="G6" s="37"/>
      <c r="H6" s="38"/>
      <c r="I6" s="39" t="s">
        <v>3</v>
      </c>
      <c r="J6" s="226"/>
      <c r="K6" s="226"/>
      <c r="L6" s="226"/>
      <c r="M6" s="227"/>
      <c r="O6" s="6"/>
      <c r="S6" s="154"/>
    </row>
    <row r="7" spans="1:19" ht="99" customHeight="1" x14ac:dyDescent="0.2">
      <c r="A7" s="42"/>
      <c r="B7" s="43"/>
      <c r="C7" s="42"/>
      <c r="D7" s="43"/>
      <c r="O7" s="6"/>
    </row>
    <row r="8" spans="1:19" s="3" customFormat="1" ht="34.5" customHeight="1" x14ac:dyDescent="0.2">
      <c r="A8" s="46"/>
      <c r="B8" s="47"/>
      <c r="C8" s="48" t="s">
        <v>4</v>
      </c>
      <c r="D8" s="49"/>
      <c r="E8" s="48"/>
      <c r="F8" s="237"/>
      <c r="G8" s="238"/>
      <c r="H8" s="50"/>
      <c r="I8" s="50"/>
      <c r="J8" s="50"/>
      <c r="K8" s="49" t="s">
        <v>5</v>
      </c>
      <c r="L8" s="179"/>
      <c r="M8" s="49"/>
      <c r="O8" s="51"/>
      <c r="P8" s="1"/>
    </row>
    <row r="9" spans="1:19" ht="31.5" customHeight="1" x14ac:dyDescent="0.2">
      <c r="A9" s="55" t="s">
        <v>6</v>
      </c>
      <c r="B9" s="56" t="s">
        <v>7</v>
      </c>
      <c r="C9" s="57" t="s">
        <v>8</v>
      </c>
      <c r="D9" s="58" t="s">
        <v>9</v>
      </c>
      <c r="E9" s="59" t="s">
        <v>10</v>
      </c>
      <c r="F9" s="60" t="s">
        <v>11</v>
      </c>
      <c r="G9" s="61" t="s">
        <v>12</v>
      </c>
      <c r="H9" s="59" t="s">
        <v>13</v>
      </c>
      <c r="I9" s="59" t="s">
        <v>14</v>
      </c>
      <c r="J9" s="59" t="s">
        <v>15</v>
      </c>
      <c r="K9" s="62" t="s">
        <v>16</v>
      </c>
      <c r="L9" s="63" t="s">
        <v>17</v>
      </c>
      <c r="M9" s="63" t="s">
        <v>18</v>
      </c>
    </row>
    <row r="10" spans="1:19" ht="31.5" customHeight="1" x14ac:dyDescent="0.2">
      <c r="A10" s="48" t="str">
        <f>IF(C10="","",IF(COUNTIF(Reference!$L$3:$L$11,C10)=0,"",VLOOKUP(C10,Libre,3,FALSE)))</f>
        <v/>
      </c>
      <c r="B10" s="57">
        <v>40</v>
      </c>
      <c r="C10" s="39" t="str">
        <f>IF(F10="","",IF(COUNTIF(Licenciés!$A$3:$A$472,F10)=0,"",VLOOKUP(F10,Classement,4,FALSE)))</f>
        <v/>
      </c>
      <c r="D10" s="173" t="s">
        <v>31</v>
      </c>
      <c r="E10" s="169" t="s">
        <v>106</v>
      </c>
      <c r="F10" s="180"/>
      <c r="G10" s="181" t="str">
        <f>IF(F10="","",IF(COUNTIF(Licenciés!$A$3:$A$472,F10)=0,"",VLOOKUP(F10,Classement,2,FALSE)))</f>
        <v/>
      </c>
      <c r="H10" s="182"/>
      <c r="I10" s="182"/>
      <c r="J10" s="182"/>
      <c r="K10" s="183" t="str">
        <f t="shared" ref="K10:K12" si="0">IF(I10="","",IF(M10&gt;M16,3,(IF(M10=M16,2,1))))</f>
        <v/>
      </c>
      <c r="L10" s="66" t="str">
        <f t="shared" ref="L10:L18" si="1">IF(H10="","",(H10/I10))</f>
        <v/>
      </c>
      <c r="M10" s="67" t="str">
        <f t="shared" ref="M10:M18" si="2">IF(I10="","",(H10/A10))</f>
        <v/>
      </c>
    </row>
    <row r="11" spans="1:19" ht="31.5" customHeight="1" x14ac:dyDescent="0.2">
      <c r="A11" s="48" t="str">
        <f>IF(C11="","",IF(COUNTIF(Reference!$O$3:$O$8,C11)=0,"",VLOOKUP(C11,Cadre,2,FALSE)))</f>
        <v/>
      </c>
      <c r="B11" s="57">
        <v>40</v>
      </c>
      <c r="C11" s="39" t="str">
        <f>IF(F11="","",IF(COUNTIF(Licenciés!$A$3:$A$472,F11)=0,"",VLOOKUP(F11,Classement,6,FALSE)))</f>
        <v/>
      </c>
      <c r="D11" s="174" t="s">
        <v>32</v>
      </c>
      <c r="E11" s="70" t="s">
        <v>106</v>
      </c>
      <c r="F11" s="184"/>
      <c r="G11" s="185" t="str">
        <f>IF(F11="","",IF(COUNTIF(Licenciés!$A$3:$A$472,F11)=0,"",VLOOKUP(F11,Classement,2,FALSE)))</f>
        <v/>
      </c>
      <c r="H11" s="186"/>
      <c r="I11" s="186"/>
      <c r="J11" s="186"/>
      <c r="K11" s="187" t="str">
        <f t="shared" si="0"/>
        <v/>
      </c>
      <c r="L11" s="66" t="str">
        <f t="shared" si="1"/>
        <v/>
      </c>
      <c r="M11" s="67" t="str">
        <f t="shared" si="2"/>
        <v/>
      </c>
    </row>
    <row r="12" spans="1:19" ht="31.5" customHeight="1" x14ac:dyDescent="0.2">
      <c r="A12" s="48" t="str">
        <f>IF(C12="","",IF(COUNTIF(Reference!$Q$3:$Q$9,C12)=0,"",VLOOKUP(C12,Bande,2,FALSE)))</f>
        <v/>
      </c>
      <c r="B12" s="57">
        <v>40</v>
      </c>
      <c r="C12" s="39" t="str">
        <f>IF(F12="","",IF(COUNTIF(Licenciés!$A$3:$A$472,F12)=0,"",VLOOKUP(F12,Classement,8,FALSE)))</f>
        <v/>
      </c>
      <c r="D12" s="175" t="s">
        <v>33</v>
      </c>
      <c r="E12" s="172" t="s">
        <v>106</v>
      </c>
      <c r="F12" s="188"/>
      <c r="G12" s="189" t="str">
        <f>IF(F12="","",IF(COUNTIF(Licenciés!$A$3:$A$472,F12)=0,"",VLOOKUP(F12,Classement,2,FALSE)))</f>
        <v/>
      </c>
      <c r="H12" s="190"/>
      <c r="I12" s="190"/>
      <c r="J12" s="190"/>
      <c r="K12" s="191" t="str">
        <f t="shared" si="0"/>
        <v/>
      </c>
      <c r="L12" s="66" t="str">
        <f t="shared" si="1"/>
        <v/>
      </c>
      <c r="M12" s="67" t="str">
        <f t="shared" si="2"/>
        <v/>
      </c>
    </row>
    <row r="13" spans="1:19" ht="31.5" customHeight="1" x14ac:dyDescent="0.2">
      <c r="A13" s="73"/>
      <c r="B13" s="74"/>
      <c r="C13" s="75"/>
      <c r="D13" s="3"/>
      <c r="F13" s="3"/>
      <c r="G13" s="52"/>
      <c r="I13" s="3"/>
      <c r="J13" s="74"/>
      <c r="K13" s="74"/>
      <c r="L13" s="76"/>
      <c r="M13" s="74"/>
      <c r="N13" s="77"/>
      <c r="O13" s="52"/>
      <c r="P13" s="41"/>
    </row>
    <row r="14" spans="1:19" ht="31.5" customHeight="1" x14ac:dyDescent="0.2">
      <c r="A14" s="46"/>
      <c r="B14" s="47"/>
      <c r="C14" s="48" t="s">
        <v>21</v>
      </c>
      <c r="D14" s="49"/>
      <c r="E14" s="48"/>
      <c r="F14" s="237"/>
      <c r="G14" s="238"/>
      <c r="H14" s="50"/>
      <c r="I14" s="50"/>
      <c r="J14" s="50"/>
      <c r="K14" s="49" t="s">
        <v>5</v>
      </c>
      <c r="L14" s="179"/>
      <c r="M14" s="49"/>
      <c r="N14" s="77"/>
      <c r="O14" s="52"/>
    </row>
    <row r="15" spans="1:19" ht="31.5" customHeight="1" x14ac:dyDescent="0.2">
      <c r="A15" s="55" t="s">
        <v>6</v>
      </c>
      <c r="B15" s="56" t="s">
        <v>7</v>
      </c>
      <c r="C15" s="57" t="s">
        <v>8</v>
      </c>
      <c r="D15" s="58" t="s">
        <v>9</v>
      </c>
      <c r="E15" s="59" t="s">
        <v>10</v>
      </c>
      <c r="F15" s="60" t="s">
        <v>11</v>
      </c>
      <c r="G15" s="61" t="s">
        <v>12</v>
      </c>
      <c r="H15" s="59" t="s">
        <v>13</v>
      </c>
      <c r="I15" s="59" t="s">
        <v>14</v>
      </c>
      <c r="J15" s="59" t="s">
        <v>15</v>
      </c>
      <c r="K15" s="62" t="s">
        <v>16</v>
      </c>
      <c r="L15" s="63" t="s">
        <v>17</v>
      </c>
      <c r="M15" s="63" t="s">
        <v>18</v>
      </c>
      <c r="P15" s="5"/>
    </row>
    <row r="16" spans="1:19" ht="31.5" customHeight="1" x14ac:dyDescent="0.2">
      <c r="A16" s="48" t="str">
        <f>IF(C16="","",IF(COUNTIF(Reference!$L$3:$L$11,C16)=0,"",VLOOKUP(C16,Libre,3,FALSE)))</f>
        <v/>
      </c>
      <c r="B16" s="57">
        <v>60</v>
      </c>
      <c r="C16" s="39" t="str">
        <f>IF(F16="","",IF(COUNTIF(Licenciés!$A$3:$A$472,F16)=0,"",VLOOKUP(F16,Classement,4,FALSE)))</f>
        <v/>
      </c>
      <c r="D16" s="173" t="str">
        <f t="shared" ref="D16:D18" si="3">D10</f>
        <v>Libre</v>
      </c>
      <c r="E16" s="169" t="str">
        <f>IF(E10="","",E10)</f>
        <v>2m 80</v>
      </c>
      <c r="F16" s="180"/>
      <c r="G16" s="181" t="str">
        <f>IF(F16="","",IF(COUNTIF(Licenciés!$A$3:$A$472,F16)=0,"",VLOOKUP(F16,Classement,2,FALSE)))</f>
        <v/>
      </c>
      <c r="H16" s="182"/>
      <c r="I16" s="182" t="str">
        <f>IF(I10="","",I10)</f>
        <v/>
      </c>
      <c r="J16" s="182"/>
      <c r="K16" s="183" t="str">
        <f t="shared" ref="K16:K18" si="4">IF(K10="","",IF(K10=3,1,(IF(K10=2,2,3))))</f>
        <v/>
      </c>
      <c r="L16" s="66" t="str">
        <f t="shared" si="1"/>
        <v/>
      </c>
      <c r="M16" s="67" t="str">
        <f t="shared" si="2"/>
        <v/>
      </c>
      <c r="P16" s="52"/>
    </row>
    <row r="17" spans="1:15" ht="31.5" customHeight="1" x14ac:dyDescent="0.2">
      <c r="A17" s="48" t="str">
        <f>IF(C17="","",IF(COUNTIF(Reference!$O$3:$O$8,C17)=0,"",VLOOKUP(C17,Cadre,2,FALSE)))</f>
        <v/>
      </c>
      <c r="B17" s="57">
        <v>60</v>
      </c>
      <c r="C17" s="39" t="str">
        <f>IF(F17="","",IF(COUNTIF(Licenciés!$A$3:$A$472,F17)=0,"",VLOOKUP(F17,Classement,6,FALSE)))</f>
        <v/>
      </c>
      <c r="D17" s="174" t="str">
        <f t="shared" si="3"/>
        <v>Cadre</v>
      </c>
      <c r="E17" s="70" t="str">
        <f>IF(E11="","",E11)</f>
        <v>2m 80</v>
      </c>
      <c r="F17" s="184"/>
      <c r="G17" s="185" t="str">
        <f>IF(F17="","",IF(COUNTIF(Licenciés!$A$3:$A$472,F17)=0,"",VLOOKUP(F17,Classement,2,FALSE)))</f>
        <v/>
      </c>
      <c r="H17" s="186"/>
      <c r="I17" s="186" t="str">
        <f>IF(I11="","",I11)</f>
        <v/>
      </c>
      <c r="J17" s="186"/>
      <c r="K17" s="187" t="str">
        <f t="shared" si="4"/>
        <v/>
      </c>
      <c r="L17" s="66" t="str">
        <f t="shared" si="1"/>
        <v/>
      </c>
      <c r="M17" s="67" t="str">
        <f t="shared" si="2"/>
        <v/>
      </c>
    </row>
    <row r="18" spans="1:15" ht="31.5" customHeight="1" x14ac:dyDescent="0.2">
      <c r="A18" s="48" t="str">
        <f>IF(C18="","",IF(COUNTIF(Reference!$Q$3:$Q$9,C18)=0,"",VLOOKUP(C18,Bande,2,FALSE)))</f>
        <v/>
      </c>
      <c r="B18" s="57">
        <v>60</v>
      </c>
      <c r="C18" s="39" t="str">
        <f>IF(F18="","",IF(COUNTIF(Licenciés!$A$3:$A$472,F18)=0,"",VLOOKUP(F18,Classement,8,FALSE)))</f>
        <v/>
      </c>
      <c r="D18" s="175" t="str">
        <f t="shared" si="3"/>
        <v>Bande</v>
      </c>
      <c r="E18" s="172" t="str">
        <f>IF(E12="","",E12)</f>
        <v>2m 80</v>
      </c>
      <c r="F18" s="188"/>
      <c r="G18" s="189" t="str">
        <f>IF(F18="","",IF(COUNTIF(Licenciés!$A$3:$A$472,F18)=0,"",VLOOKUP(F18,Classement,2,FALSE)))</f>
        <v/>
      </c>
      <c r="H18" s="190"/>
      <c r="I18" s="190" t="str">
        <f>IF(I12="","",I12)</f>
        <v/>
      </c>
      <c r="J18" s="190"/>
      <c r="K18" s="191" t="str">
        <f t="shared" si="4"/>
        <v/>
      </c>
      <c r="L18" s="66" t="str">
        <f t="shared" si="1"/>
        <v/>
      </c>
      <c r="M18" s="67" t="str">
        <f t="shared" si="2"/>
        <v/>
      </c>
    </row>
    <row r="19" spans="1:15" ht="21.95" customHeight="1" x14ac:dyDescent="0.2">
      <c r="A19" s="73"/>
      <c r="B19" s="74"/>
      <c r="C19" s="75"/>
      <c r="D19" s="3"/>
      <c r="F19" s="3"/>
      <c r="G19" s="52"/>
      <c r="I19" s="3"/>
      <c r="J19" s="74"/>
      <c r="K19" s="74"/>
      <c r="L19" s="76"/>
      <c r="M19" s="74"/>
      <c r="N19" s="77"/>
      <c r="O19" s="52"/>
    </row>
    <row r="20" spans="1:15" ht="21.95" customHeight="1" x14ac:dyDescent="0.2">
      <c r="A20" s="73"/>
      <c r="B20" s="74"/>
      <c r="C20" s="75"/>
      <c r="D20" s="3"/>
      <c r="F20" s="3"/>
      <c r="G20" s="52"/>
      <c r="H20" s="3"/>
      <c r="I20" s="3"/>
      <c r="J20" s="74"/>
      <c r="K20" s="74"/>
      <c r="L20" s="76"/>
      <c r="M20" s="74"/>
      <c r="N20" s="77"/>
      <c r="O20" s="52"/>
    </row>
    <row r="21" spans="1:15" ht="21.95" customHeight="1" x14ac:dyDescent="0.2">
      <c r="C21" s="231" t="s">
        <v>22</v>
      </c>
      <c r="D21" s="232"/>
      <c r="E21" s="167" t="str">
        <f>IF(F6="","",F6)</f>
        <v/>
      </c>
      <c r="F21" s="168" t="str">
        <f>IF(J6="","",J6)</f>
        <v/>
      </c>
      <c r="G21" s="216" t="str">
        <f>IF(F8="","",F8)</f>
        <v/>
      </c>
      <c r="H21" s="216" t="str">
        <f>IF(L8="","",L8)</f>
        <v/>
      </c>
      <c r="I21" s="192" t="str">
        <f>IF(COUNT(M10:M12)=0,"",SUM(M10:M12)/3)</f>
        <v/>
      </c>
      <c r="J21" s="217" t="str">
        <f>IF(COUNT(K10:K12)=0,"",SUM(K10:K12))</f>
        <v/>
      </c>
      <c r="K21" s="78"/>
      <c r="L21" s="79"/>
      <c r="M21" s="79"/>
      <c r="N21" s="79"/>
      <c r="O21" s="80"/>
    </row>
    <row r="22" spans="1:15" ht="21.95" customHeight="1" x14ac:dyDescent="0.2">
      <c r="C22" s="233"/>
      <c r="D22" s="234"/>
      <c r="E22" s="170" t="str">
        <f>IF(E21="","",E21)</f>
        <v/>
      </c>
      <c r="F22" s="171" t="str">
        <f>IF(F21="","",F21)</f>
        <v/>
      </c>
      <c r="G22" s="218" t="str">
        <f>IF(F14="","",F14)</f>
        <v/>
      </c>
      <c r="H22" s="218" t="str">
        <f>IF(L14="","",L14)</f>
        <v/>
      </c>
      <c r="I22" s="193" t="str">
        <f>IF(COUNT(M16:M18)=0,"",SUM(M16:M18)/3)</f>
        <v/>
      </c>
      <c r="J22" s="219" t="str">
        <f>IF(COUNT(K16:K18)=0,"",SUM(K16:K18))</f>
        <v/>
      </c>
      <c r="K22" s="78"/>
    </row>
    <row r="23" spans="1:15" ht="21.95" customHeight="1" x14ac:dyDescent="0.2"/>
    <row r="24" spans="1:15" ht="21.95" customHeight="1" x14ac:dyDescent="0.2">
      <c r="B24" s="2"/>
      <c r="L24" s="2"/>
      <c r="M24" s="2"/>
      <c r="N24" s="2"/>
      <c r="O24" s="2"/>
    </row>
    <row r="25" spans="1:15" ht="21.95" customHeight="1" x14ac:dyDescent="0.2">
      <c r="B25" s="2"/>
      <c r="L25" s="2"/>
      <c r="M25" s="2"/>
      <c r="N25" s="2"/>
      <c r="O25" s="2"/>
    </row>
    <row r="26" spans="1:15" ht="21.95" customHeight="1" x14ac:dyDescent="0.2">
      <c r="B26" s="2"/>
      <c r="D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21.95" customHeight="1" x14ac:dyDescent="0.2">
      <c r="B27" s="2"/>
      <c r="D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21.95" customHeight="1" x14ac:dyDescent="0.2">
      <c r="A28" s="239" t="s">
        <v>23</v>
      </c>
      <c r="B28" s="240"/>
      <c r="C28" s="155"/>
      <c r="D28" s="156" t="str">
        <f>IF(D29="","Aucune","Réclamation suivante:")</f>
        <v>Aucune</v>
      </c>
      <c r="E28" s="157" t="b">
        <f>AND(F6&lt;&gt;"",(F33)&lt;&gt;"",(F35)&lt;&gt;"",(F38)&lt;&gt;"",(J6)&lt;&gt;"",COUNTBLANK(F10:F12)=0,COUNTBLANK(H10:J12)=0,COUNTBLANK(F16:F18)=0,COUNTBLANK(H16:J18)=0,F14&lt;&gt;"",L14&lt;&gt;"")</f>
        <v>0</v>
      </c>
      <c r="F28" s="228" t="str">
        <f>IF(E28=TRUE,"","FEUILLE INCOMPLETE")</f>
        <v>FEUILLE INCOMPLETE</v>
      </c>
      <c r="G28" s="228"/>
      <c r="H28" s="228"/>
      <c r="I28" s="228"/>
      <c r="J28" s="228"/>
      <c r="K28" s="228"/>
      <c r="L28" s="228"/>
      <c r="M28" s="229"/>
      <c r="O28" s="52"/>
    </row>
    <row r="29" spans="1:15" ht="21.95" customHeight="1" x14ac:dyDescent="0.2">
      <c r="A29" s="158"/>
      <c r="B29" s="159"/>
      <c r="C29" s="160"/>
      <c r="D29" s="252"/>
      <c r="E29" s="252"/>
      <c r="F29" s="252"/>
      <c r="G29" s="252"/>
      <c r="H29" s="252"/>
      <c r="I29" s="252"/>
      <c r="J29" s="252"/>
      <c r="K29" s="252"/>
      <c r="L29" s="159"/>
      <c r="M29" s="161"/>
      <c r="N29" s="52"/>
      <c r="O29" s="52"/>
    </row>
    <row r="30" spans="1:15" ht="21.95" customHeight="1" x14ac:dyDescent="0.2">
      <c r="A30" s="158"/>
      <c r="B30" s="159"/>
      <c r="C30" s="160"/>
      <c r="D30" s="252"/>
      <c r="E30" s="252"/>
      <c r="F30" s="252"/>
      <c r="G30" s="252"/>
      <c r="H30" s="252"/>
      <c r="I30" s="252"/>
      <c r="J30" s="252"/>
      <c r="K30" s="252"/>
      <c r="L30" s="159"/>
      <c r="M30" s="161"/>
      <c r="N30" s="52"/>
      <c r="O30" s="52"/>
    </row>
    <row r="31" spans="1:15" ht="21.95" customHeight="1" x14ac:dyDescent="0.2">
      <c r="A31" s="158"/>
      <c r="B31" s="159"/>
      <c r="C31" s="160"/>
      <c r="D31" s="252"/>
      <c r="E31" s="252"/>
      <c r="F31" s="252"/>
      <c r="G31" s="252"/>
      <c r="H31" s="252"/>
      <c r="I31" s="252"/>
      <c r="J31" s="252"/>
      <c r="K31" s="252"/>
      <c r="L31" s="159"/>
      <c r="M31" s="161"/>
      <c r="N31" s="52"/>
      <c r="O31" s="52"/>
    </row>
    <row r="32" spans="1:15" ht="21.95" customHeight="1" x14ac:dyDescent="0.2">
      <c r="A32" s="158"/>
      <c r="B32" s="159"/>
      <c r="C32" s="160"/>
      <c r="D32" s="159"/>
      <c r="E32" s="160"/>
      <c r="F32" s="160"/>
      <c r="G32" s="159"/>
      <c r="H32" s="159"/>
      <c r="I32" s="159"/>
      <c r="J32" s="159"/>
      <c r="K32" s="159"/>
      <c r="L32" s="159"/>
      <c r="M32" s="161"/>
      <c r="N32" s="52"/>
      <c r="O32" s="52"/>
    </row>
    <row r="33" spans="1:15" ht="21.95" customHeight="1" x14ac:dyDescent="0.2">
      <c r="A33" s="249" t="s">
        <v>24</v>
      </c>
      <c r="B33" s="248"/>
      <c r="C33" s="248"/>
      <c r="D33" s="248"/>
      <c r="E33" s="248"/>
      <c r="F33" s="241"/>
      <c r="G33" s="242"/>
      <c r="H33" s="243"/>
      <c r="I33" s="247"/>
      <c r="J33" s="247"/>
      <c r="K33" s="248" t="s">
        <v>25</v>
      </c>
      <c r="L33" s="248"/>
      <c r="M33" s="161"/>
      <c r="N33" s="52"/>
      <c r="O33" s="52"/>
    </row>
    <row r="34" spans="1:15" ht="21.95" customHeight="1" x14ac:dyDescent="0.2">
      <c r="A34" s="158"/>
      <c r="B34" s="159"/>
      <c r="C34" s="160"/>
      <c r="D34" s="159"/>
      <c r="E34" s="160"/>
      <c r="F34" s="215"/>
      <c r="G34" s="159"/>
      <c r="H34" s="159"/>
      <c r="I34" s="159"/>
      <c r="J34" s="159"/>
      <c r="K34" s="159"/>
      <c r="L34" s="159"/>
      <c r="M34" s="161"/>
      <c r="N34" s="52"/>
      <c r="O34" s="52"/>
    </row>
    <row r="35" spans="1:15" ht="21.95" customHeight="1" x14ac:dyDescent="0.2">
      <c r="A35" s="249" t="s">
        <v>26</v>
      </c>
      <c r="B35" s="248"/>
      <c r="C35" s="248"/>
      <c r="D35" s="248"/>
      <c r="E35" s="248"/>
      <c r="F35" s="241"/>
      <c r="G35" s="242"/>
      <c r="H35" s="243"/>
      <c r="I35" s="247"/>
      <c r="J35" s="247"/>
      <c r="K35" s="248" t="s">
        <v>25</v>
      </c>
      <c r="L35" s="248"/>
      <c r="M35" s="161"/>
      <c r="N35" s="52"/>
      <c r="O35" s="52"/>
    </row>
    <row r="36" spans="1:15" ht="21.95" customHeight="1" x14ac:dyDescent="0.2">
      <c r="A36" s="163"/>
      <c r="B36" s="82"/>
      <c r="C36" s="83"/>
      <c r="D36" s="82"/>
      <c r="E36" s="83"/>
      <c r="F36" s="83"/>
      <c r="G36" s="82"/>
      <c r="H36" s="82"/>
      <c r="I36" s="82"/>
      <c r="J36" s="82"/>
      <c r="K36" s="82"/>
      <c r="L36" s="82"/>
      <c r="M36" s="164"/>
      <c r="N36" s="52"/>
      <c r="O36" s="52"/>
    </row>
    <row r="37" spans="1:15" ht="21.95" customHeight="1" x14ac:dyDescent="0.2">
      <c r="A37" s="158"/>
      <c r="B37" s="159"/>
      <c r="C37" s="160"/>
      <c r="D37" s="159"/>
      <c r="E37" s="160"/>
      <c r="F37" s="215"/>
      <c r="G37" s="159"/>
      <c r="H37" s="159"/>
      <c r="I37" s="159"/>
      <c r="J37" s="159"/>
      <c r="K37" s="159"/>
      <c r="L37" s="159"/>
      <c r="M37" s="161"/>
      <c r="N37" s="52"/>
      <c r="O37" s="52"/>
    </row>
    <row r="38" spans="1:15" ht="21.95" customHeight="1" x14ac:dyDescent="0.2">
      <c r="A38" s="250" t="s">
        <v>27</v>
      </c>
      <c r="B38" s="251"/>
      <c r="C38" s="251"/>
      <c r="D38" s="251"/>
      <c r="E38" s="251"/>
      <c r="F38" s="244"/>
      <c r="G38" s="245"/>
      <c r="H38" s="246"/>
      <c r="I38" s="165"/>
      <c r="J38" s="165"/>
      <c r="K38" s="165"/>
      <c r="L38" s="165"/>
      <c r="M38" s="166"/>
      <c r="N38" s="52"/>
      <c r="O38" s="52"/>
    </row>
    <row r="39" spans="1:15" ht="21.95" customHeight="1" x14ac:dyDescent="0.2"/>
    <row r="40" spans="1:15" ht="21.95" customHeight="1" x14ac:dyDescent="0.2">
      <c r="A40" s="230" t="s">
        <v>28</v>
      </c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</row>
    <row r="41" spans="1:15" ht="21.95" customHeight="1" x14ac:dyDescent="0.2">
      <c r="A41" s="236" t="s">
        <v>29</v>
      </c>
      <c r="B41" s="23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81"/>
      <c r="O41" s="81"/>
    </row>
    <row r="42" spans="1:15" ht="9.9499999999999993" customHeight="1" x14ac:dyDescent="0.2"/>
    <row r="43" spans="1:15" ht="9.9499999999999993" customHeight="1" x14ac:dyDescent="0.2"/>
    <row r="44" spans="1:15" ht="9.9499999999999993" customHeight="1" x14ac:dyDescent="0.2"/>
    <row r="45" spans="1:15" ht="9.9499999999999993" customHeight="1" x14ac:dyDescent="0.2"/>
    <row r="46" spans="1:15" ht="9.9499999999999993" customHeight="1" x14ac:dyDescent="0.2"/>
    <row r="47" spans="1:15" ht="9.9499999999999993" customHeight="1" x14ac:dyDescent="0.2"/>
    <row r="48" spans="1:15" ht="9.9499999999999993" customHeight="1" x14ac:dyDescent="0.2"/>
    <row r="49" ht="9.9499999999999993" customHeight="1" x14ac:dyDescent="0.2"/>
    <row r="50" ht="9.9499999999999993" customHeight="1" x14ac:dyDescent="0.2"/>
    <row r="51" ht="9.9499999999999993" customHeight="1" x14ac:dyDescent="0.2"/>
    <row r="52" ht="9.9499999999999993" customHeight="1" x14ac:dyDescent="0.2"/>
    <row r="53" ht="9.9499999999999993" customHeight="1" x14ac:dyDescent="0.2"/>
    <row r="54" ht="9.9499999999999993" customHeight="1" x14ac:dyDescent="0.2"/>
    <row r="55" ht="9.9499999999999993" customHeight="1" x14ac:dyDescent="0.2"/>
    <row r="56" ht="9.9499999999999993" customHeight="1" x14ac:dyDescent="0.2"/>
    <row r="57" ht="9.9499999999999993" customHeight="1" x14ac:dyDescent="0.2"/>
    <row r="58" ht="9.9499999999999993" customHeight="1" x14ac:dyDescent="0.2"/>
    <row r="59" ht="9.9499999999999993" customHeight="1" x14ac:dyDescent="0.2"/>
    <row r="60" ht="9.9499999999999993" customHeight="1" x14ac:dyDescent="0.2"/>
    <row r="61" ht="9.9499999999999993" customHeight="1" x14ac:dyDescent="0.2"/>
    <row r="62" ht="9.9499999999999993" customHeight="1" x14ac:dyDescent="0.2"/>
    <row r="63" ht="9.9499999999999993" customHeight="1" x14ac:dyDescent="0.2"/>
    <row r="64" ht="9.9499999999999993" customHeight="1" x14ac:dyDescent="0.2"/>
    <row r="65" ht="9.9499999999999993" customHeight="1" x14ac:dyDescent="0.2"/>
    <row r="66" ht="9.9499999999999993" customHeight="1" x14ac:dyDescent="0.2"/>
    <row r="67" ht="9.9499999999999993" customHeight="1" x14ac:dyDescent="0.2"/>
    <row r="68" ht="9.9499999999999993" customHeight="1" x14ac:dyDescent="0.2"/>
    <row r="69" ht="9.9499999999999993" customHeight="1" x14ac:dyDescent="0.2"/>
    <row r="70" ht="9.9499999999999993" customHeight="1" x14ac:dyDescent="0.2"/>
    <row r="71" ht="9.9499999999999993" customHeight="1" x14ac:dyDescent="0.2"/>
    <row r="72" ht="9.9499999999999993" customHeight="1" x14ac:dyDescent="0.2"/>
    <row r="73" ht="9.9499999999999993" customHeight="1" x14ac:dyDescent="0.2"/>
    <row r="74" ht="9.9499999999999993" customHeight="1" x14ac:dyDescent="0.2"/>
    <row r="75" ht="9.9499999999999993" customHeight="1" x14ac:dyDescent="0.2"/>
    <row r="76" ht="9.9499999999999993" customHeight="1" x14ac:dyDescent="0.2"/>
    <row r="77" ht="9.9499999999999993" customHeight="1" x14ac:dyDescent="0.2"/>
    <row r="78" ht="9.9499999999999993" customHeight="1" x14ac:dyDescent="0.2"/>
    <row r="79" ht="9.9499999999999993" customHeight="1" x14ac:dyDescent="0.2"/>
    <row r="80" ht="9.9499999999999993" customHeight="1" x14ac:dyDescent="0.2"/>
    <row r="81" ht="9.9499999999999993" customHeight="1" x14ac:dyDescent="0.2"/>
    <row r="82" ht="9.9499999999999993" customHeight="1" x14ac:dyDescent="0.2"/>
    <row r="83" ht="9.9499999999999993" customHeight="1" x14ac:dyDescent="0.2"/>
    <row r="84" ht="9.9499999999999993" customHeight="1" x14ac:dyDescent="0.2"/>
    <row r="85" ht="9.9499999999999993" customHeight="1" x14ac:dyDescent="0.2"/>
    <row r="86" ht="9.9499999999999993" customHeight="1" x14ac:dyDescent="0.2"/>
    <row r="87" ht="9.9499999999999993" customHeight="1" x14ac:dyDescent="0.2"/>
    <row r="88" ht="9.9499999999999993" customHeight="1" x14ac:dyDescent="0.2"/>
    <row r="89" ht="9.9499999999999993" customHeight="1" x14ac:dyDescent="0.2"/>
    <row r="90" ht="9.9499999999999993" customHeight="1" x14ac:dyDescent="0.2"/>
    <row r="91" ht="9.9499999999999993" customHeight="1" x14ac:dyDescent="0.2"/>
    <row r="92" ht="9.9499999999999993" customHeight="1" x14ac:dyDescent="0.2"/>
    <row r="93" ht="9.9499999999999993" customHeight="1" x14ac:dyDescent="0.2"/>
    <row r="94" ht="9.9499999999999993" customHeight="1" x14ac:dyDescent="0.2"/>
    <row r="95" ht="9.9499999999999993" customHeight="1" x14ac:dyDescent="0.2"/>
    <row r="96" ht="9.9499999999999993" customHeight="1" x14ac:dyDescent="0.2"/>
    <row r="97" ht="9.9499999999999993" customHeight="1" x14ac:dyDescent="0.2"/>
    <row r="98" ht="9.9499999999999993" customHeight="1" x14ac:dyDescent="0.2"/>
    <row r="99" ht="9.9499999999999993" customHeight="1" x14ac:dyDescent="0.2"/>
    <row r="100" ht="9.9499999999999993" customHeight="1" x14ac:dyDescent="0.2"/>
    <row r="101" ht="9.9499999999999993" customHeight="1" x14ac:dyDescent="0.2"/>
    <row r="102" ht="9.9499999999999993" customHeight="1" x14ac:dyDescent="0.2"/>
    <row r="103" ht="9.9499999999999993" customHeight="1" x14ac:dyDescent="0.2"/>
    <row r="104" ht="9.9499999999999993" customHeight="1" x14ac:dyDescent="0.2"/>
    <row r="105" ht="9.9499999999999993" customHeight="1" x14ac:dyDescent="0.2"/>
    <row r="106" ht="9.9499999999999993" customHeight="1" x14ac:dyDescent="0.2"/>
    <row r="107" ht="9.9499999999999993" customHeight="1" x14ac:dyDescent="0.2"/>
    <row r="108" ht="9.9499999999999993" customHeight="1" x14ac:dyDescent="0.2"/>
    <row r="109" ht="9.9499999999999993" customHeight="1" x14ac:dyDescent="0.2"/>
    <row r="110" ht="9.9499999999999993" customHeight="1" x14ac:dyDescent="0.2"/>
    <row r="111" ht="9.9499999999999993" customHeight="1" x14ac:dyDescent="0.2"/>
    <row r="112" ht="9.9499999999999993" customHeight="1" x14ac:dyDescent="0.2"/>
    <row r="113" ht="9.9499999999999993" customHeight="1" x14ac:dyDescent="0.2"/>
    <row r="114" ht="9.9499999999999993" customHeight="1" x14ac:dyDescent="0.2"/>
    <row r="115" ht="9.9499999999999993" customHeight="1" x14ac:dyDescent="0.2"/>
    <row r="116" ht="9.9499999999999993" customHeight="1" x14ac:dyDescent="0.2"/>
    <row r="117" ht="9.9499999999999993" customHeight="1" x14ac:dyDescent="0.2"/>
    <row r="118" ht="9.9499999999999993" customHeight="1" x14ac:dyDescent="0.2"/>
    <row r="119" ht="9.9499999999999993" customHeight="1" x14ac:dyDescent="0.2"/>
    <row r="120" ht="9.9499999999999993" customHeight="1" x14ac:dyDescent="0.2"/>
    <row r="121" ht="9.9499999999999993" customHeight="1" x14ac:dyDescent="0.2"/>
    <row r="122" ht="9.9499999999999993" customHeight="1" x14ac:dyDescent="0.2"/>
    <row r="123" ht="9.9499999999999993" customHeight="1" x14ac:dyDescent="0.2"/>
    <row r="124" ht="9.9499999999999993" customHeight="1" x14ac:dyDescent="0.2"/>
    <row r="125" ht="9.9499999999999993" customHeight="1" x14ac:dyDescent="0.2"/>
    <row r="126" ht="9.9499999999999993" customHeight="1" x14ac:dyDescent="0.2"/>
    <row r="127" ht="9.9499999999999993" customHeight="1" x14ac:dyDescent="0.2"/>
    <row r="128" ht="9.9499999999999993" customHeight="1" x14ac:dyDescent="0.2"/>
    <row r="129" ht="9.9499999999999993" customHeight="1" x14ac:dyDescent="0.2"/>
    <row r="130" ht="9.9499999999999993" customHeight="1" x14ac:dyDescent="0.2"/>
    <row r="131" ht="9.9499999999999993" customHeight="1" x14ac:dyDescent="0.2"/>
    <row r="132" ht="9.9499999999999993" customHeight="1" x14ac:dyDescent="0.2"/>
    <row r="133" ht="9.9499999999999993" customHeight="1" x14ac:dyDescent="0.2"/>
    <row r="134" ht="9.9499999999999993" customHeight="1" x14ac:dyDescent="0.2"/>
    <row r="135" ht="9.9499999999999993" customHeight="1" x14ac:dyDescent="0.2"/>
    <row r="136" ht="9.9499999999999993" customHeight="1" x14ac:dyDescent="0.2"/>
    <row r="137" ht="9.9499999999999993" customHeight="1" x14ac:dyDescent="0.2"/>
    <row r="138" ht="9.9499999999999993" customHeight="1" x14ac:dyDescent="0.2"/>
    <row r="139" ht="9.9499999999999993" customHeight="1" x14ac:dyDescent="0.2"/>
    <row r="140" ht="9.9499999999999993" customHeight="1" x14ac:dyDescent="0.2"/>
    <row r="141" ht="9.9499999999999993" customHeight="1" x14ac:dyDescent="0.2"/>
    <row r="142" ht="9.9499999999999993" customHeight="1" x14ac:dyDescent="0.2"/>
    <row r="143" ht="9.9499999999999993" customHeight="1" x14ac:dyDescent="0.2"/>
    <row r="144" ht="9.9499999999999993" customHeight="1" x14ac:dyDescent="0.2"/>
    <row r="145" ht="9.9499999999999993" customHeight="1" x14ac:dyDescent="0.2"/>
    <row r="146" ht="9.9499999999999993" customHeight="1" x14ac:dyDescent="0.2"/>
    <row r="147" ht="9.9499999999999993" customHeight="1" x14ac:dyDescent="0.2"/>
    <row r="148" ht="9.9499999999999993" customHeight="1" x14ac:dyDescent="0.2"/>
    <row r="149" ht="9.9499999999999993" customHeight="1" x14ac:dyDescent="0.2"/>
    <row r="150" ht="9.9499999999999993" customHeight="1" x14ac:dyDescent="0.2"/>
    <row r="151" ht="9.9499999999999993" customHeight="1" x14ac:dyDescent="0.2"/>
    <row r="152" ht="9.9499999999999993" customHeight="1" x14ac:dyDescent="0.2"/>
    <row r="153" ht="9.9499999999999993" customHeight="1" x14ac:dyDescent="0.2"/>
    <row r="154" ht="9.9499999999999993" customHeight="1" x14ac:dyDescent="0.2"/>
    <row r="155" ht="9.9499999999999993" customHeight="1" x14ac:dyDescent="0.2"/>
    <row r="156" ht="9.9499999999999993" customHeight="1" x14ac:dyDescent="0.2"/>
    <row r="157" ht="9.9499999999999993" customHeight="1" x14ac:dyDescent="0.2"/>
    <row r="158" ht="9.9499999999999993" customHeight="1" x14ac:dyDescent="0.2"/>
    <row r="159" ht="9.9499999999999993" customHeight="1" x14ac:dyDescent="0.2"/>
    <row r="160" ht="9.9499999999999993" customHeight="1" x14ac:dyDescent="0.2"/>
    <row r="161" ht="9.9499999999999993" customHeight="1" x14ac:dyDescent="0.2"/>
    <row r="162" ht="9.9499999999999993" customHeight="1" x14ac:dyDescent="0.2"/>
    <row r="163" ht="9.9499999999999993" customHeight="1" x14ac:dyDescent="0.2"/>
    <row r="164" ht="9.9499999999999993" customHeight="1" x14ac:dyDescent="0.2"/>
    <row r="165" ht="9.9499999999999993" customHeight="1" x14ac:dyDescent="0.2"/>
    <row r="166" ht="9.9499999999999993" customHeight="1" x14ac:dyDescent="0.2"/>
    <row r="167" ht="9.9499999999999993" customHeight="1" x14ac:dyDescent="0.2"/>
    <row r="168" ht="9.9499999999999993" customHeight="1" x14ac:dyDescent="0.2"/>
    <row r="169" ht="9.9499999999999993" customHeight="1" x14ac:dyDescent="0.2"/>
    <row r="170" ht="9.9499999999999993" customHeight="1" x14ac:dyDescent="0.2"/>
    <row r="171" ht="9.9499999999999993" customHeight="1" x14ac:dyDescent="0.2"/>
    <row r="172" ht="9.9499999999999993" customHeight="1" x14ac:dyDescent="0.2"/>
    <row r="173" ht="9.9499999999999993" customHeight="1" x14ac:dyDescent="0.2"/>
    <row r="174" ht="9.9499999999999993" customHeight="1" x14ac:dyDescent="0.2"/>
    <row r="175" ht="9.9499999999999993" customHeight="1" x14ac:dyDescent="0.2"/>
    <row r="176" ht="9.9499999999999993" customHeight="1" x14ac:dyDescent="0.2"/>
    <row r="177" ht="9.9499999999999993" customHeight="1" x14ac:dyDescent="0.2"/>
    <row r="178" ht="9.9499999999999993" customHeight="1" x14ac:dyDescent="0.2"/>
    <row r="179" ht="9.9499999999999993" customHeight="1" x14ac:dyDescent="0.2"/>
    <row r="180" ht="9.9499999999999993" customHeight="1" x14ac:dyDescent="0.2"/>
    <row r="181" ht="9.9499999999999993" customHeight="1" x14ac:dyDescent="0.2"/>
    <row r="182" ht="9.9499999999999993" customHeight="1" x14ac:dyDescent="0.2"/>
    <row r="183" ht="9.9499999999999993" customHeight="1" x14ac:dyDescent="0.2"/>
    <row r="184" ht="9.9499999999999993" customHeight="1" x14ac:dyDescent="0.2"/>
    <row r="185" ht="9.9499999999999993" customHeight="1" x14ac:dyDescent="0.2"/>
    <row r="186" ht="9.9499999999999993" customHeight="1" x14ac:dyDescent="0.2"/>
    <row r="187" ht="9.9499999999999993" customHeight="1" x14ac:dyDescent="0.2"/>
    <row r="188" ht="9.9499999999999993" customHeight="1" x14ac:dyDescent="0.2"/>
    <row r="189" ht="9.9499999999999993" customHeight="1" x14ac:dyDescent="0.2"/>
    <row r="190" ht="9.9499999999999993" customHeight="1" x14ac:dyDescent="0.2"/>
    <row r="191" ht="9.9499999999999993" customHeight="1" x14ac:dyDescent="0.2"/>
    <row r="192" ht="9.9499999999999993" customHeight="1" x14ac:dyDescent="0.2"/>
    <row r="193" ht="9.9499999999999993" customHeight="1" x14ac:dyDescent="0.2"/>
    <row r="194" ht="9.9499999999999993" customHeight="1" x14ac:dyDescent="0.2"/>
    <row r="195" ht="9.9499999999999993" customHeight="1" x14ac:dyDescent="0.2"/>
    <row r="196" ht="9.9499999999999993" customHeight="1" x14ac:dyDescent="0.2"/>
    <row r="197" ht="9.9499999999999993" customHeight="1" x14ac:dyDescent="0.2"/>
    <row r="198" ht="9.9499999999999993" customHeight="1" x14ac:dyDescent="0.2"/>
    <row r="199" ht="9.9499999999999993" customHeight="1" x14ac:dyDescent="0.2"/>
    <row r="200" ht="9.9499999999999993" customHeight="1" x14ac:dyDescent="0.2"/>
    <row r="201" ht="9.9499999999999993" customHeight="1" x14ac:dyDescent="0.2"/>
    <row r="202" ht="9.9499999999999993" customHeight="1" x14ac:dyDescent="0.2"/>
    <row r="203" ht="9.9499999999999993" customHeight="1" x14ac:dyDescent="0.2"/>
    <row r="204" ht="9.9499999999999993" customHeight="1" x14ac:dyDescent="0.2"/>
    <row r="205" ht="9.9499999999999993" customHeight="1" x14ac:dyDescent="0.2"/>
    <row r="206" ht="9.9499999999999993" customHeight="1" x14ac:dyDescent="0.2"/>
    <row r="207" ht="9.9499999999999993" customHeight="1" x14ac:dyDescent="0.2"/>
    <row r="208" ht="9.9499999999999993" customHeight="1" x14ac:dyDescent="0.2"/>
    <row r="209" ht="9.9499999999999993" customHeight="1" x14ac:dyDescent="0.2"/>
    <row r="210" ht="9.9499999999999993" customHeight="1" x14ac:dyDescent="0.2"/>
    <row r="211" ht="9.9499999999999993" customHeight="1" x14ac:dyDescent="0.2"/>
    <row r="212" ht="9.9499999999999993" customHeight="1" x14ac:dyDescent="0.2"/>
    <row r="213" ht="9.9499999999999993" customHeight="1" x14ac:dyDescent="0.2"/>
    <row r="214" ht="9.9499999999999993" customHeight="1" x14ac:dyDescent="0.2"/>
    <row r="215" ht="9.9499999999999993" customHeight="1" x14ac:dyDescent="0.2"/>
    <row r="216" ht="9.9499999999999993" customHeight="1" x14ac:dyDescent="0.2"/>
    <row r="217" ht="9.9499999999999993" customHeight="1" x14ac:dyDescent="0.2"/>
    <row r="218" ht="9.9499999999999993" customHeight="1" x14ac:dyDescent="0.2"/>
    <row r="219" ht="9.9499999999999993" customHeight="1" x14ac:dyDescent="0.2"/>
    <row r="220" ht="9.9499999999999993" customHeight="1" x14ac:dyDescent="0.2"/>
    <row r="221" ht="9.9499999999999993" customHeight="1" x14ac:dyDescent="0.2"/>
    <row r="222" ht="9.9499999999999993" customHeight="1" x14ac:dyDescent="0.2"/>
    <row r="223" ht="9.9499999999999993" customHeight="1" x14ac:dyDescent="0.2"/>
    <row r="224" ht="9.9499999999999993" customHeight="1" x14ac:dyDescent="0.2"/>
    <row r="225" ht="9.9499999999999993" customHeight="1" x14ac:dyDescent="0.2"/>
    <row r="226" ht="9.9499999999999993" customHeight="1" x14ac:dyDescent="0.2"/>
    <row r="227" ht="9.9499999999999993" customHeight="1" x14ac:dyDescent="0.2"/>
    <row r="228" ht="9.9499999999999993" customHeight="1" x14ac:dyDescent="0.2"/>
    <row r="229" ht="9.9499999999999993" customHeight="1" x14ac:dyDescent="0.2"/>
    <row r="230" ht="9.9499999999999993" customHeight="1" x14ac:dyDescent="0.2"/>
    <row r="231" ht="9.9499999999999993" customHeight="1" x14ac:dyDescent="0.2"/>
    <row r="232" ht="9.9499999999999993" customHeight="1" x14ac:dyDescent="0.2"/>
    <row r="233" ht="9.9499999999999993" customHeight="1" x14ac:dyDescent="0.2"/>
    <row r="234" ht="9.9499999999999993" customHeight="1" x14ac:dyDescent="0.2"/>
    <row r="235" ht="9.9499999999999993" customHeight="1" x14ac:dyDescent="0.2"/>
    <row r="236" ht="9.9499999999999993" customHeight="1" x14ac:dyDescent="0.2"/>
    <row r="237" ht="9.9499999999999993" customHeight="1" x14ac:dyDescent="0.2"/>
    <row r="238" ht="9.9499999999999993" customHeight="1" x14ac:dyDescent="0.2"/>
    <row r="239" ht="9.9499999999999993" customHeight="1" x14ac:dyDescent="0.2"/>
    <row r="240" ht="9.9499999999999993" customHeight="1" x14ac:dyDescent="0.2"/>
    <row r="241" ht="9.9499999999999993" customHeight="1" x14ac:dyDescent="0.2"/>
    <row r="242" ht="9.9499999999999993" customHeight="1" x14ac:dyDescent="0.2"/>
    <row r="243" ht="9.9499999999999993" customHeight="1" x14ac:dyDescent="0.2"/>
    <row r="244" ht="9.9499999999999993" customHeight="1" x14ac:dyDescent="0.2"/>
    <row r="245" ht="9.9499999999999993" customHeight="1" x14ac:dyDescent="0.2"/>
    <row r="246" ht="9.9499999999999993" customHeight="1" x14ac:dyDescent="0.2"/>
    <row r="247" ht="9.9499999999999993" customHeight="1" x14ac:dyDescent="0.2"/>
    <row r="248" ht="9.9499999999999993" customHeight="1" x14ac:dyDescent="0.2"/>
    <row r="249" ht="9.9499999999999993" customHeight="1" x14ac:dyDescent="0.2"/>
    <row r="250" ht="9.9499999999999993" customHeight="1" x14ac:dyDescent="0.2"/>
    <row r="251" ht="9.9499999999999993" customHeight="1" x14ac:dyDescent="0.2"/>
    <row r="252" ht="9.9499999999999993" customHeight="1" x14ac:dyDescent="0.2"/>
    <row r="253" ht="9.9499999999999993" customHeight="1" x14ac:dyDescent="0.2"/>
    <row r="254" ht="9.9499999999999993" customHeight="1" x14ac:dyDescent="0.2"/>
    <row r="255" ht="9.9499999999999993" customHeight="1" x14ac:dyDescent="0.2"/>
    <row r="256" ht="9.9499999999999993" customHeight="1" x14ac:dyDescent="0.2"/>
    <row r="257" ht="9.9499999999999993" customHeight="1" x14ac:dyDescent="0.2"/>
    <row r="258" ht="9.9499999999999993" customHeight="1" x14ac:dyDescent="0.2"/>
    <row r="259" ht="9.9499999999999993" customHeight="1" x14ac:dyDescent="0.2"/>
    <row r="260" ht="9.9499999999999993" customHeight="1" x14ac:dyDescent="0.2"/>
    <row r="261" ht="9.9499999999999993" customHeight="1" x14ac:dyDescent="0.2"/>
    <row r="262" ht="9.9499999999999993" customHeight="1" x14ac:dyDescent="0.2"/>
    <row r="263" ht="9.9499999999999993" customHeight="1" x14ac:dyDescent="0.2"/>
    <row r="264" ht="9.9499999999999993" customHeight="1" x14ac:dyDescent="0.2"/>
    <row r="265" ht="9.9499999999999993" customHeight="1" x14ac:dyDescent="0.2"/>
    <row r="266" ht="9.9499999999999993" customHeight="1" x14ac:dyDescent="0.2"/>
    <row r="267" ht="9.9499999999999993" customHeight="1" x14ac:dyDescent="0.2"/>
    <row r="268" ht="9.9499999999999993" customHeight="1" x14ac:dyDescent="0.2"/>
    <row r="269" ht="9.9499999999999993" customHeight="1" x14ac:dyDescent="0.2"/>
    <row r="270" ht="9.9499999999999993" customHeight="1" x14ac:dyDescent="0.2"/>
    <row r="271" ht="9.9499999999999993" customHeight="1" x14ac:dyDescent="0.2"/>
    <row r="272" ht="9.9499999999999993" customHeight="1" x14ac:dyDescent="0.2"/>
    <row r="273" ht="9.9499999999999993" customHeight="1" x14ac:dyDescent="0.2"/>
    <row r="274" ht="9.9499999999999993" customHeight="1" x14ac:dyDescent="0.2"/>
    <row r="275" ht="9.9499999999999993" customHeight="1" x14ac:dyDescent="0.2"/>
    <row r="276" ht="9.9499999999999993" customHeight="1" x14ac:dyDescent="0.2"/>
    <row r="277" ht="9.9499999999999993" customHeight="1" x14ac:dyDescent="0.2"/>
    <row r="278" ht="9.9499999999999993" customHeight="1" x14ac:dyDescent="0.2"/>
    <row r="279" ht="9.9499999999999993" customHeight="1" x14ac:dyDescent="0.2"/>
    <row r="280" ht="9.9499999999999993" customHeight="1" x14ac:dyDescent="0.2"/>
    <row r="281" ht="9.9499999999999993" customHeight="1" x14ac:dyDescent="0.2"/>
    <row r="282" ht="9.9499999999999993" customHeight="1" x14ac:dyDescent="0.2"/>
    <row r="283" ht="9.9499999999999993" customHeight="1" x14ac:dyDescent="0.2"/>
    <row r="284" ht="9.9499999999999993" customHeight="1" x14ac:dyDescent="0.2"/>
    <row r="285" ht="9.9499999999999993" customHeight="1" x14ac:dyDescent="0.2"/>
    <row r="286" ht="9.9499999999999993" customHeight="1" x14ac:dyDescent="0.2"/>
    <row r="287" ht="9.9499999999999993" customHeight="1" x14ac:dyDescent="0.2"/>
    <row r="288" ht="9.9499999999999993" customHeight="1" x14ac:dyDescent="0.2"/>
    <row r="289" ht="9.9499999999999993" customHeight="1" x14ac:dyDescent="0.2"/>
    <row r="290" ht="9.9499999999999993" customHeight="1" x14ac:dyDescent="0.2"/>
    <row r="291" ht="9.9499999999999993" customHeight="1" x14ac:dyDescent="0.2"/>
    <row r="292" ht="9.9499999999999993" customHeight="1" x14ac:dyDescent="0.2"/>
    <row r="293" ht="9.9499999999999993" customHeight="1" x14ac:dyDescent="0.2"/>
    <row r="294" ht="9.9499999999999993" customHeight="1" x14ac:dyDescent="0.2"/>
    <row r="295" ht="9.9499999999999993" customHeight="1" x14ac:dyDescent="0.2"/>
    <row r="296" ht="9.9499999999999993" customHeight="1" x14ac:dyDescent="0.2"/>
    <row r="297" ht="9.9499999999999993" customHeight="1" x14ac:dyDescent="0.2"/>
    <row r="298" ht="9.9499999999999993" customHeight="1" x14ac:dyDescent="0.2"/>
    <row r="299" ht="9.9499999999999993" customHeight="1" x14ac:dyDescent="0.2"/>
    <row r="300" ht="9.9499999999999993" customHeight="1" x14ac:dyDescent="0.2"/>
    <row r="301" ht="9.9499999999999993" customHeight="1" x14ac:dyDescent="0.2"/>
    <row r="302" ht="9.9499999999999993" customHeight="1" x14ac:dyDescent="0.2"/>
    <row r="303" ht="9.9499999999999993" customHeight="1" x14ac:dyDescent="0.2"/>
    <row r="304" ht="9.9499999999999993" customHeight="1" x14ac:dyDescent="0.2"/>
    <row r="305" ht="9.9499999999999993" customHeight="1" x14ac:dyDescent="0.2"/>
    <row r="306" ht="9.9499999999999993" customHeight="1" x14ac:dyDescent="0.2"/>
    <row r="307" ht="9.9499999999999993" customHeight="1" x14ac:dyDescent="0.2"/>
    <row r="308" ht="9.9499999999999993" customHeight="1" x14ac:dyDescent="0.2"/>
    <row r="309" ht="9.9499999999999993" customHeight="1" x14ac:dyDescent="0.2"/>
    <row r="310" ht="9.9499999999999993" customHeight="1" x14ac:dyDescent="0.2"/>
    <row r="311" ht="9.9499999999999993" customHeight="1" x14ac:dyDescent="0.2"/>
    <row r="312" ht="9.9499999999999993" customHeight="1" x14ac:dyDescent="0.2"/>
    <row r="313" ht="9.9499999999999993" customHeight="1" x14ac:dyDescent="0.2"/>
    <row r="314" ht="9.9499999999999993" customHeight="1" x14ac:dyDescent="0.2"/>
    <row r="315" ht="9.9499999999999993" customHeight="1" x14ac:dyDescent="0.2"/>
    <row r="316" ht="9.9499999999999993" customHeight="1" x14ac:dyDescent="0.2"/>
    <row r="317" ht="9.9499999999999993" customHeight="1" x14ac:dyDescent="0.2"/>
  </sheetData>
  <mergeCells count="22">
    <mergeCell ref="C21:D22"/>
    <mergeCell ref="A40:M40"/>
    <mergeCell ref="A41:M41"/>
    <mergeCell ref="A35:E35"/>
    <mergeCell ref="F35:H35"/>
    <mergeCell ref="I35:J35"/>
    <mergeCell ref="K35:L35"/>
    <mergeCell ref="A38:E38"/>
    <mergeCell ref="F38:H38"/>
    <mergeCell ref="A28:B28"/>
    <mergeCell ref="F28:M28"/>
    <mergeCell ref="D29:K31"/>
    <mergeCell ref="A33:E33"/>
    <mergeCell ref="F33:H33"/>
    <mergeCell ref="I33:J33"/>
    <mergeCell ref="K33:L33"/>
    <mergeCell ref="F14:G14"/>
    <mergeCell ref="D2:M2"/>
    <mergeCell ref="D3:M3"/>
    <mergeCell ref="J6:M6"/>
    <mergeCell ref="F8:G8"/>
    <mergeCell ref="G4:I4"/>
  </mergeCells>
  <conditionalFormatting sqref="F28:M28">
    <cfRule type="expression" dxfId="42" priority="27">
      <formula>$E$28=FALSE</formula>
    </cfRule>
  </conditionalFormatting>
  <conditionalFormatting sqref="D10:D12 F10:K12">
    <cfRule type="containsBlanks" dxfId="41" priority="26">
      <formula>LEN(TRIM(D10))=0</formula>
    </cfRule>
  </conditionalFormatting>
  <conditionalFormatting sqref="F16:H18 J16:K18">
    <cfRule type="containsBlanks" dxfId="40" priority="17">
      <formula>LEN(TRIM(F16))=0</formula>
    </cfRule>
  </conditionalFormatting>
  <conditionalFormatting sqref="L14">
    <cfRule type="containsBlanks" dxfId="39" priority="13">
      <formula>LEN(TRIM(L14))=0</formula>
    </cfRule>
  </conditionalFormatting>
  <conditionalFormatting sqref="G4">
    <cfRule type="containsBlanks" dxfId="38" priority="23">
      <formula>LEN(TRIM(G4))=0</formula>
    </cfRule>
  </conditionalFormatting>
  <conditionalFormatting sqref="F6">
    <cfRule type="containsBlanks" dxfId="37" priority="22">
      <formula>LEN(TRIM(F6))=0</formula>
    </cfRule>
  </conditionalFormatting>
  <conditionalFormatting sqref="J6:M6">
    <cfRule type="containsBlanks" dxfId="36" priority="21">
      <formula>LEN(TRIM(J6))=0</formula>
    </cfRule>
  </conditionalFormatting>
  <conditionalFormatting sqref="E10:E12">
    <cfRule type="containsBlanks" dxfId="35" priority="20">
      <formula>LEN(TRIM(E10))=0</formula>
    </cfRule>
  </conditionalFormatting>
  <conditionalFormatting sqref="E10:E12">
    <cfRule type="containsBlanks" dxfId="34" priority="19">
      <formula>LEN(TRIM(E10))=0</formula>
    </cfRule>
  </conditionalFormatting>
  <conditionalFormatting sqref="E16:E18">
    <cfRule type="containsBlanks" dxfId="33" priority="18">
      <formula>LEN(TRIM(E16))=0</formula>
    </cfRule>
  </conditionalFormatting>
  <conditionalFormatting sqref="F8:G8">
    <cfRule type="containsBlanks" dxfId="32" priority="16">
      <formula>LEN(TRIM(F8))=0</formula>
    </cfRule>
  </conditionalFormatting>
  <conditionalFormatting sqref="L8">
    <cfRule type="containsBlanks" dxfId="31" priority="15">
      <formula>LEN(TRIM(L8))=0</formula>
    </cfRule>
  </conditionalFormatting>
  <conditionalFormatting sqref="F14:G14">
    <cfRule type="containsBlanks" dxfId="30" priority="14">
      <formula>LEN(TRIM(F14))=0</formula>
    </cfRule>
  </conditionalFormatting>
  <conditionalFormatting sqref="G21">
    <cfRule type="notContainsBlanks" dxfId="29" priority="9">
      <formula>LEN(TRIM(G21))&gt;0</formula>
    </cfRule>
  </conditionalFormatting>
  <conditionalFormatting sqref="H21">
    <cfRule type="notContainsBlanks" dxfId="28" priority="8">
      <formula>LEN(TRIM(H21))&gt;0</formula>
    </cfRule>
  </conditionalFormatting>
  <conditionalFormatting sqref="G22">
    <cfRule type="notContainsBlanks" dxfId="27" priority="7">
      <formula>LEN(TRIM(G22))&gt;0</formula>
    </cfRule>
  </conditionalFormatting>
  <conditionalFormatting sqref="H22">
    <cfRule type="notContainsBlanks" dxfId="26" priority="6">
      <formula>LEN(TRIM(H22))&gt;0</formula>
    </cfRule>
  </conditionalFormatting>
  <conditionalFormatting sqref="J21">
    <cfRule type="notContainsBlanks" dxfId="25" priority="5">
      <formula>LEN(TRIM(J21))&gt;0</formula>
    </cfRule>
  </conditionalFormatting>
  <conditionalFormatting sqref="J22">
    <cfRule type="notContainsBlanks" dxfId="24" priority="4">
      <formula>LEN(TRIM(J22))&gt;0</formula>
    </cfRule>
  </conditionalFormatting>
  <conditionalFormatting sqref="F33:H33">
    <cfRule type="containsBlanks" dxfId="23" priority="3">
      <formula>LEN(TRIM(F33))=0</formula>
    </cfRule>
  </conditionalFormatting>
  <conditionalFormatting sqref="F35:H35">
    <cfRule type="containsBlanks" dxfId="22" priority="2">
      <formula>LEN(TRIM(F35))=0</formula>
    </cfRule>
  </conditionalFormatting>
  <conditionalFormatting sqref="F38:H38">
    <cfRule type="containsBlanks" dxfId="21" priority="1">
      <formula>LEN(TRIM(F38))=0</formula>
    </cfRule>
  </conditionalFormatting>
  <dataValidations count="6">
    <dataValidation type="list" allowBlank="1" showInputMessage="1" showErrorMessage="1" sqref="F8:G8 F14:G14">
      <formula1>Clubs</formula1>
    </dataValidation>
    <dataValidation type="list" allowBlank="1" showInputMessage="1" showErrorMessage="1" sqref="L8 L14">
      <formula1>Equipe</formula1>
    </dataValidation>
    <dataValidation type="list" allowBlank="1" showInputMessage="1" showErrorMessage="1" sqref="F6">
      <formula1>journee</formula1>
    </dataValidation>
    <dataValidation type="custom" showErrorMessage="1" errorTitle="Nombre de reprises incorrect" error="Le nombre de reprises ne peut pas dépasser le nombre de reprises maximum autorisé." sqref="I10:I12 I16:I18">
      <formula1>OR(I10="",I10&lt;=B10)</formula1>
    </dataValidation>
    <dataValidation type="list" allowBlank="1" showInputMessage="1" showErrorMessage="1" sqref="G4">
      <formula1>poules</formula1>
    </dataValidation>
    <dataValidation type="list" allowBlank="1" showInputMessage="1" showErrorMessage="1" sqref="E10:E12">
      <formula1>Format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4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7"/>
  <sheetViews>
    <sheetView workbookViewId="0">
      <selection activeCell="D2" sqref="D2:M2"/>
    </sheetView>
  </sheetViews>
  <sheetFormatPr baseColWidth="10" defaultColWidth="11.42578125" defaultRowHeight="11.25" x14ac:dyDescent="0.2"/>
  <cols>
    <col min="1" max="1" width="6.42578125" style="146" customWidth="1"/>
    <col min="2" max="2" width="8.7109375" style="1" customWidth="1"/>
    <col min="3" max="3" width="8.5703125" style="146" customWidth="1"/>
    <col min="4" max="4" width="11.5703125" style="1" customWidth="1"/>
    <col min="5" max="5" width="7.85546875" style="146" customWidth="1"/>
    <col min="6" max="6" width="17.28515625" style="146" customWidth="1"/>
    <col min="7" max="7" width="25" style="1" customWidth="1"/>
    <col min="8" max="10" width="8.140625" style="1" customWidth="1"/>
    <col min="11" max="11" width="8.42578125" style="1" customWidth="1"/>
    <col min="12" max="12" width="8.28515625" style="1" customWidth="1"/>
    <col min="13" max="13" width="8.85546875" style="1" customWidth="1"/>
    <col min="14" max="15" width="8.7109375" style="1" customWidth="1"/>
    <col min="16" max="16" width="5.7109375" style="1" customWidth="1"/>
    <col min="17" max="18" width="11.42578125" style="1" customWidth="1"/>
    <col min="19" max="23" width="12.28515625" style="1" customWidth="1"/>
    <col min="24" max="16384" width="11.42578125" style="1"/>
  </cols>
  <sheetData>
    <row r="1" spans="1:19" ht="21.95" customHeight="1" x14ac:dyDescent="0.2">
      <c r="E1" s="1"/>
      <c r="F1" s="1"/>
    </row>
    <row r="2" spans="1:19" ht="21.95" customHeight="1" x14ac:dyDescent="0.2">
      <c r="D2" s="220" t="s">
        <v>0</v>
      </c>
      <c r="E2" s="221"/>
      <c r="F2" s="221"/>
      <c r="G2" s="221"/>
      <c r="H2" s="221"/>
      <c r="I2" s="221"/>
      <c r="J2" s="221"/>
      <c r="K2" s="221"/>
      <c r="L2" s="221"/>
      <c r="M2" s="222"/>
      <c r="O2" s="6"/>
      <c r="P2" s="145"/>
    </row>
    <row r="3" spans="1:19" s="13" customFormat="1" ht="21.95" customHeight="1" x14ac:dyDescent="0.2">
      <c r="A3" s="146"/>
      <c r="B3" s="1"/>
      <c r="C3" s="146"/>
      <c r="D3" s="223" t="s">
        <v>34</v>
      </c>
      <c r="E3" s="224"/>
      <c r="F3" s="224"/>
      <c r="G3" s="224"/>
      <c r="H3" s="224"/>
      <c r="I3" s="224"/>
      <c r="J3" s="224"/>
      <c r="K3" s="224"/>
      <c r="L3" s="224"/>
      <c r="M3" s="225"/>
      <c r="O3" s="6"/>
      <c r="P3" s="1"/>
    </row>
    <row r="4" spans="1:19" ht="21.95" customHeight="1" x14ac:dyDescent="0.2">
      <c r="D4" s="24"/>
      <c r="E4" s="25"/>
      <c r="F4" s="25"/>
      <c r="G4" s="235"/>
      <c r="H4" s="235"/>
      <c r="I4" s="235"/>
      <c r="J4" s="26"/>
      <c r="K4" s="26"/>
      <c r="L4" s="26"/>
      <c r="M4" s="27"/>
      <c r="O4" s="6"/>
    </row>
    <row r="5" spans="1:19" ht="21.95" customHeight="1" x14ac:dyDescent="0.2">
      <c r="D5" s="28"/>
      <c r="E5" s="33"/>
      <c r="F5" s="33"/>
      <c r="G5" s="28"/>
      <c r="H5" s="28"/>
      <c r="I5" s="28"/>
      <c r="J5" s="28"/>
      <c r="K5" s="28"/>
      <c r="L5" s="28"/>
      <c r="M5" s="28"/>
      <c r="O5" s="6"/>
    </row>
    <row r="6" spans="1:19" ht="21.95" customHeight="1" x14ac:dyDescent="0.2">
      <c r="D6" s="35" t="s">
        <v>2</v>
      </c>
      <c r="E6" s="36"/>
      <c r="F6" s="178"/>
      <c r="G6" s="37"/>
      <c r="H6" s="148"/>
      <c r="I6" s="39" t="s">
        <v>3</v>
      </c>
      <c r="J6" s="226"/>
      <c r="K6" s="226"/>
      <c r="L6" s="226"/>
      <c r="M6" s="227"/>
      <c r="O6" s="6"/>
      <c r="S6" s="154"/>
    </row>
    <row r="7" spans="1:19" ht="99" customHeight="1" x14ac:dyDescent="0.2">
      <c r="A7" s="42"/>
      <c r="B7" s="43"/>
      <c r="C7" s="42"/>
      <c r="D7" s="43"/>
      <c r="O7" s="6"/>
    </row>
    <row r="8" spans="1:19" s="147" customFormat="1" ht="34.5" customHeight="1" x14ac:dyDescent="0.2">
      <c r="A8" s="46"/>
      <c r="B8" s="47"/>
      <c r="C8" s="48" t="s">
        <v>4</v>
      </c>
      <c r="D8" s="49"/>
      <c r="E8" s="48"/>
      <c r="F8" s="237"/>
      <c r="G8" s="238"/>
      <c r="H8" s="50"/>
      <c r="I8" s="50"/>
      <c r="J8" s="50"/>
      <c r="K8" s="49" t="s">
        <v>5</v>
      </c>
      <c r="L8" s="176"/>
      <c r="M8" s="49"/>
      <c r="O8" s="51"/>
      <c r="P8" s="1"/>
    </row>
    <row r="9" spans="1:19" ht="31.5" customHeight="1" x14ac:dyDescent="0.2">
      <c r="A9" s="55" t="s">
        <v>6</v>
      </c>
      <c r="B9" s="56" t="s">
        <v>7</v>
      </c>
      <c r="C9" s="57" t="s">
        <v>8</v>
      </c>
      <c r="D9" s="58" t="s">
        <v>9</v>
      </c>
      <c r="E9" s="59" t="s">
        <v>10</v>
      </c>
      <c r="F9" s="60" t="s">
        <v>11</v>
      </c>
      <c r="G9" s="61" t="s">
        <v>12</v>
      </c>
      <c r="H9" s="59" t="s">
        <v>13</v>
      </c>
      <c r="I9" s="59" t="s">
        <v>14</v>
      </c>
      <c r="J9" s="59" t="s">
        <v>15</v>
      </c>
      <c r="K9" s="62" t="s">
        <v>16</v>
      </c>
      <c r="L9" s="63" t="s">
        <v>17</v>
      </c>
      <c r="M9" s="63" t="s">
        <v>18</v>
      </c>
    </row>
    <row r="10" spans="1:19" ht="31.5" customHeight="1" x14ac:dyDescent="0.2">
      <c r="A10" s="48">
        <v>50</v>
      </c>
      <c r="B10" s="57">
        <v>50</v>
      </c>
      <c r="C10" s="39" t="str">
        <f>IF(F10="","",IF(COUNTIF(Licenciés!$A$3:$A$472,F10)=0,"",VLOOKUP(F10,Classement,4,FALSE)))</f>
        <v/>
      </c>
      <c r="D10" s="173" t="s">
        <v>31</v>
      </c>
      <c r="E10" s="169" t="s">
        <v>20</v>
      </c>
      <c r="F10" s="180"/>
      <c r="G10" s="181" t="str">
        <f>IF(F10="","",IF(COUNTIF(Licenciés!$A$3:$A$472,F10)=0,"",VLOOKUP(F10,Classement,2,FALSE)))</f>
        <v/>
      </c>
      <c r="H10" s="182"/>
      <c r="I10" s="182"/>
      <c r="J10" s="182"/>
      <c r="K10" s="183" t="str">
        <f t="shared" ref="K10:K12" si="0">IF(I10="","",IF(M10&gt;M16,3,(IF(M10=M16,2,1))))</f>
        <v/>
      </c>
      <c r="L10" s="66" t="str">
        <f t="shared" ref="L10:L18" si="1">IF(H10="","",(H10/I10))</f>
        <v/>
      </c>
      <c r="M10" s="67" t="str">
        <f t="shared" ref="M10:M18" si="2">IF(I10="","",(H10/A10))</f>
        <v/>
      </c>
    </row>
    <row r="11" spans="1:19" ht="31.5" customHeight="1" x14ac:dyDescent="0.2">
      <c r="A11" s="48">
        <v>50</v>
      </c>
      <c r="B11" s="57">
        <v>50</v>
      </c>
      <c r="C11" s="39" t="str">
        <f>IF(F11="","",IF(COUNTIF(Licenciés!$A$3:$A$472,F11)=0,"",VLOOKUP(F11,Classement,4,FALSE)))</f>
        <v/>
      </c>
      <c r="D11" s="174" t="s">
        <v>35</v>
      </c>
      <c r="E11" s="70" t="s">
        <v>20</v>
      </c>
      <c r="F11" s="184"/>
      <c r="G11" s="185" t="str">
        <f>IF(F11="","",IF(COUNTIF(Licenciés!$A$3:$A$472,F11)=0,"",VLOOKUP(F11,Classement,2,FALSE)))</f>
        <v/>
      </c>
      <c r="H11" s="186"/>
      <c r="I11" s="186"/>
      <c r="J11" s="186"/>
      <c r="K11" s="187" t="str">
        <f t="shared" si="0"/>
        <v/>
      </c>
      <c r="L11" s="66" t="str">
        <f t="shared" si="1"/>
        <v/>
      </c>
      <c r="M11" s="67" t="str">
        <f t="shared" si="2"/>
        <v/>
      </c>
    </row>
    <row r="12" spans="1:19" ht="31.5" customHeight="1" x14ac:dyDescent="0.2">
      <c r="A12" s="48">
        <v>30</v>
      </c>
      <c r="B12" s="57">
        <v>50</v>
      </c>
      <c r="C12" s="39" t="str">
        <f>IF(F12="","",IF(COUNTIF(Licenciés!$A$3:$A$472,F12)=0,"",VLOOKUP(F12,Classement,8,FALSE)))</f>
        <v/>
      </c>
      <c r="D12" s="175" t="s">
        <v>33</v>
      </c>
      <c r="E12" s="172" t="s">
        <v>20</v>
      </c>
      <c r="F12" s="188"/>
      <c r="G12" s="189" t="str">
        <f>IF(F12="","",IF(COUNTIF(Licenciés!$A$3:$A$472,F12)=0,"",VLOOKUP(F12,Classement,2,FALSE)))</f>
        <v/>
      </c>
      <c r="H12" s="190"/>
      <c r="I12" s="190"/>
      <c r="J12" s="190"/>
      <c r="K12" s="191" t="str">
        <f t="shared" si="0"/>
        <v/>
      </c>
      <c r="L12" s="66" t="str">
        <f t="shared" si="1"/>
        <v/>
      </c>
      <c r="M12" s="67" t="str">
        <f t="shared" si="2"/>
        <v/>
      </c>
    </row>
    <row r="13" spans="1:19" ht="31.5" customHeight="1" x14ac:dyDescent="0.2">
      <c r="A13" s="73"/>
      <c r="B13" s="74"/>
      <c r="C13" s="75"/>
      <c r="D13" s="147"/>
      <c r="F13" s="147"/>
      <c r="G13" s="52"/>
      <c r="I13" s="147"/>
      <c r="J13" s="74"/>
      <c r="K13" s="74"/>
      <c r="L13" s="76"/>
      <c r="M13" s="74"/>
      <c r="N13" s="77"/>
      <c r="O13" s="52"/>
      <c r="P13" s="41"/>
    </row>
    <row r="14" spans="1:19" ht="31.5" customHeight="1" x14ac:dyDescent="0.2">
      <c r="A14" s="46"/>
      <c r="B14" s="47"/>
      <c r="C14" s="48" t="s">
        <v>21</v>
      </c>
      <c r="D14" s="49"/>
      <c r="E14" s="48"/>
      <c r="F14" s="237"/>
      <c r="G14" s="238"/>
      <c r="H14" s="50"/>
      <c r="I14" s="50"/>
      <c r="J14" s="50"/>
      <c r="K14" s="49" t="s">
        <v>5</v>
      </c>
      <c r="L14" s="179"/>
      <c r="M14" s="49"/>
      <c r="N14" s="77"/>
      <c r="O14" s="52"/>
    </row>
    <row r="15" spans="1:19" ht="31.5" customHeight="1" thickBot="1" x14ac:dyDescent="0.25">
      <c r="A15" s="55" t="s">
        <v>6</v>
      </c>
      <c r="B15" s="56" t="s">
        <v>7</v>
      </c>
      <c r="C15" s="57" t="s">
        <v>8</v>
      </c>
      <c r="D15" s="58" t="s">
        <v>9</v>
      </c>
      <c r="E15" s="59" t="s">
        <v>10</v>
      </c>
      <c r="F15" s="60" t="s">
        <v>11</v>
      </c>
      <c r="G15" s="61" t="s">
        <v>12</v>
      </c>
      <c r="H15" s="59" t="s">
        <v>13</v>
      </c>
      <c r="I15" s="59" t="s">
        <v>14</v>
      </c>
      <c r="J15" s="59" t="s">
        <v>15</v>
      </c>
      <c r="K15" s="62" t="s">
        <v>16</v>
      </c>
      <c r="L15" s="63" t="s">
        <v>17</v>
      </c>
      <c r="M15" s="63" t="s">
        <v>18</v>
      </c>
      <c r="P15" s="5"/>
    </row>
    <row r="16" spans="1:19" ht="31.5" customHeight="1" x14ac:dyDescent="0.2">
      <c r="A16" s="48">
        <v>50</v>
      </c>
      <c r="B16" s="57">
        <v>40</v>
      </c>
      <c r="C16" s="39" t="str">
        <f>IF(F16="","",IF(COUNTIF(Licenciés!$A$3:$A$472,F16)=0,"",VLOOKUP(F16,Classement,4,FALSE)))</f>
        <v/>
      </c>
      <c r="D16" s="173" t="str">
        <f t="shared" ref="D16:D18" si="3">D10</f>
        <v>Libre</v>
      </c>
      <c r="E16" s="169" t="str">
        <f t="shared" ref="E16:E18" si="4">IF(E10="","",E10)</f>
        <v>2m80</v>
      </c>
      <c r="F16" s="180"/>
      <c r="G16" s="181" t="str">
        <f>IF(F16="","",IF(COUNTIF(Licenciés!$A$3:$A$472,F16)=0,"",VLOOKUP(F16,Classement,2,FALSE)))</f>
        <v/>
      </c>
      <c r="H16" s="182"/>
      <c r="I16" s="182" t="str">
        <f>IF(I10="","",I10)</f>
        <v/>
      </c>
      <c r="J16" s="182"/>
      <c r="K16" s="183" t="str">
        <f t="shared" ref="K16:K18" si="5">IF(K10="","",IF(K10=3,1,(IF(K10=2,2,3))))</f>
        <v/>
      </c>
      <c r="L16" s="210" t="str">
        <f t="shared" si="1"/>
        <v/>
      </c>
      <c r="M16" s="213" t="str">
        <f t="shared" si="2"/>
        <v/>
      </c>
      <c r="P16" s="52"/>
    </row>
    <row r="17" spans="1:15" ht="31.5" customHeight="1" x14ac:dyDescent="0.2">
      <c r="A17" s="48">
        <v>50</v>
      </c>
      <c r="B17" s="57">
        <v>40</v>
      </c>
      <c r="C17" s="39" t="str">
        <f>IF(F17="","",IF(COUNTIF(Licenciés!$A$3:$A$472,F17)=0,"",VLOOKUP(F17,Classement,4,FALSE)))</f>
        <v/>
      </c>
      <c r="D17" s="174" t="str">
        <f t="shared" si="3"/>
        <v>libre</v>
      </c>
      <c r="E17" s="70" t="str">
        <f t="shared" si="4"/>
        <v>2m80</v>
      </c>
      <c r="F17" s="184"/>
      <c r="G17" s="185" t="str">
        <f>IF(F17="","",IF(COUNTIF(Licenciés!$A$3:$A$472,F17)=0,"",VLOOKUP(F17,Classement,2,FALSE)))</f>
        <v/>
      </c>
      <c r="H17" s="186"/>
      <c r="I17" s="186" t="str">
        <f>IF(I11="","",I11)</f>
        <v/>
      </c>
      <c r="J17" s="186"/>
      <c r="K17" s="187" t="str">
        <f t="shared" si="5"/>
        <v/>
      </c>
      <c r="L17" s="211" t="str">
        <f t="shared" si="1"/>
        <v/>
      </c>
      <c r="M17" s="67" t="str">
        <f t="shared" si="2"/>
        <v/>
      </c>
    </row>
    <row r="18" spans="1:15" ht="31.5" customHeight="1" thickBot="1" x14ac:dyDescent="0.25">
      <c r="A18" s="48">
        <v>30</v>
      </c>
      <c r="B18" s="57">
        <v>40</v>
      </c>
      <c r="C18" s="39" t="str">
        <f>IF(F18="","",IF(COUNTIF(Licenciés!$A$3:$A$472,F18)=0,"",VLOOKUP(F18,Classement,8,FALSE)))</f>
        <v/>
      </c>
      <c r="D18" s="175" t="str">
        <f t="shared" si="3"/>
        <v>Bande</v>
      </c>
      <c r="E18" s="172" t="str">
        <f t="shared" si="4"/>
        <v>2m80</v>
      </c>
      <c r="F18" s="188"/>
      <c r="G18" s="189" t="str">
        <f>IF(F18="","",IF(COUNTIF(Licenciés!$A$3:$A$472,F18)=0,"",VLOOKUP(F18,Classement,2,FALSE)))</f>
        <v/>
      </c>
      <c r="H18" s="190"/>
      <c r="I18" s="190" t="str">
        <f>IF(I12="","",I12)</f>
        <v/>
      </c>
      <c r="J18" s="190"/>
      <c r="K18" s="191" t="str">
        <f t="shared" si="5"/>
        <v/>
      </c>
      <c r="L18" s="212" t="str">
        <f t="shared" si="1"/>
        <v/>
      </c>
      <c r="M18" s="214" t="str">
        <f t="shared" si="2"/>
        <v/>
      </c>
    </row>
    <row r="19" spans="1:15" ht="21.95" customHeight="1" x14ac:dyDescent="0.2">
      <c r="A19" s="73"/>
      <c r="B19" s="74"/>
      <c r="C19" s="75"/>
      <c r="D19" s="147"/>
      <c r="F19" s="147"/>
      <c r="G19" s="52"/>
      <c r="I19" s="147"/>
      <c r="J19" s="74"/>
      <c r="K19" s="74"/>
      <c r="L19" s="76"/>
      <c r="M19" s="74"/>
      <c r="N19" s="77"/>
      <c r="O19" s="52"/>
    </row>
    <row r="20" spans="1:15" ht="21.95" customHeight="1" thickBot="1" x14ac:dyDescent="0.25">
      <c r="A20" s="73"/>
      <c r="B20" s="74"/>
      <c r="C20" s="75"/>
      <c r="D20" s="147"/>
      <c r="F20" s="147"/>
      <c r="G20" s="52"/>
      <c r="H20" s="147"/>
      <c r="I20" s="147"/>
      <c r="J20" s="74"/>
      <c r="K20" s="74"/>
      <c r="L20" s="76"/>
      <c r="M20" s="74"/>
      <c r="N20" s="77"/>
      <c r="O20" s="52"/>
    </row>
    <row r="21" spans="1:15" ht="21.95" customHeight="1" x14ac:dyDescent="0.2">
      <c r="C21" s="231" t="s">
        <v>22</v>
      </c>
      <c r="D21" s="232"/>
      <c r="E21" s="167" t="str">
        <f>IF(F6="","",F6)</f>
        <v/>
      </c>
      <c r="F21" s="168" t="str">
        <f>IF(J6="","",J6)</f>
        <v/>
      </c>
      <c r="G21" s="216" t="str">
        <f>IF(F8="","",F8)</f>
        <v/>
      </c>
      <c r="H21" s="216" t="str">
        <f>IF(L8="","",L8)</f>
        <v/>
      </c>
      <c r="I21" s="192" t="str">
        <f>IF(COUNT(M10:M12)=0,"",SUM(M10:M12)/3)</f>
        <v/>
      </c>
      <c r="J21" s="217" t="str">
        <f>IF(COUNT(K10:K12)=0,"",SUM(K10:K12))</f>
        <v/>
      </c>
      <c r="K21" s="78"/>
      <c r="L21" s="79"/>
      <c r="M21" s="79"/>
      <c r="N21" s="79"/>
      <c r="O21" s="80"/>
    </row>
    <row r="22" spans="1:15" ht="21.95" customHeight="1" thickBot="1" x14ac:dyDescent="0.25">
      <c r="C22" s="233"/>
      <c r="D22" s="234"/>
      <c r="E22" s="170" t="str">
        <f>IF(E21="","",E21)</f>
        <v/>
      </c>
      <c r="F22" s="171" t="str">
        <f>IF(F21="","",F21)</f>
        <v/>
      </c>
      <c r="G22" s="218" t="str">
        <f>IF(F14="","",F14)</f>
        <v/>
      </c>
      <c r="H22" s="218" t="str">
        <f>IF(L14="","",L14)</f>
        <v/>
      </c>
      <c r="I22" s="193" t="str">
        <f>IF(COUNT(M16:M18)=0,"",SUM(M16:M18)/3)</f>
        <v/>
      </c>
      <c r="J22" s="219" t="str">
        <f>IF(COUNT(K16:K18)=0,"",SUM(K16:K18))</f>
        <v/>
      </c>
      <c r="K22" s="78"/>
    </row>
    <row r="23" spans="1:15" ht="21.95" customHeight="1" x14ac:dyDescent="0.2"/>
    <row r="24" spans="1:15" ht="21.95" customHeight="1" x14ac:dyDescent="0.2">
      <c r="B24" s="146"/>
      <c r="L24" s="146"/>
      <c r="M24" s="146"/>
      <c r="N24" s="146"/>
      <c r="O24" s="146"/>
    </row>
    <row r="25" spans="1:15" ht="21.95" customHeight="1" x14ac:dyDescent="0.2">
      <c r="B25" s="146"/>
      <c r="L25" s="146"/>
      <c r="M25" s="146"/>
      <c r="N25" s="146"/>
      <c r="O25" s="146"/>
    </row>
    <row r="26" spans="1:15" ht="21.95" customHeight="1" x14ac:dyDescent="0.2">
      <c r="B26" s="146"/>
      <c r="D26" s="146"/>
      <c r="G26" s="146"/>
      <c r="H26" s="146"/>
      <c r="I26" s="146"/>
      <c r="J26" s="146"/>
      <c r="K26" s="146"/>
      <c r="L26" s="146"/>
      <c r="M26" s="146"/>
      <c r="N26" s="146"/>
      <c r="O26" s="146"/>
    </row>
    <row r="27" spans="1:15" ht="21.95" customHeight="1" x14ac:dyDescent="0.2">
      <c r="B27" s="146"/>
      <c r="D27" s="146"/>
      <c r="G27" s="146"/>
      <c r="H27" s="146"/>
      <c r="I27" s="146"/>
      <c r="J27" s="146"/>
      <c r="K27" s="146"/>
      <c r="L27" s="146"/>
      <c r="M27" s="146"/>
      <c r="N27" s="146"/>
      <c r="O27" s="146"/>
    </row>
    <row r="28" spans="1:15" ht="21.95" customHeight="1" x14ac:dyDescent="0.2">
      <c r="A28" s="239" t="s">
        <v>23</v>
      </c>
      <c r="B28" s="240"/>
      <c r="C28" s="155"/>
      <c r="D28" s="156" t="str">
        <f>IF(D29="","Aucune","Réclamation suivante:")</f>
        <v>Aucune</v>
      </c>
      <c r="E28" s="157" t="b">
        <f>AND(F6&lt;&gt;"",(F33)&lt;&gt;"",(F35)&lt;&gt;"",(F38)&lt;&gt;"",(J6)&lt;&gt;"",COUNTBLANK(F10:F12)=0,COUNTBLANK(H10:J12)=0,COUNTBLANK(F16:F18)=0,COUNTBLANK(H16:J18)=0,F14&lt;&gt;"",L14&lt;&gt;"")</f>
        <v>0</v>
      </c>
      <c r="F28" s="228" t="str">
        <f>IF(E28=TRUE,"","FEUILLE INCOMPLETE")</f>
        <v>FEUILLE INCOMPLETE</v>
      </c>
      <c r="G28" s="228"/>
      <c r="H28" s="228"/>
      <c r="I28" s="228"/>
      <c r="J28" s="228"/>
      <c r="K28" s="228"/>
      <c r="L28" s="228"/>
      <c r="M28" s="229"/>
      <c r="O28" s="52"/>
    </row>
    <row r="29" spans="1:15" ht="21.95" customHeight="1" x14ac:dyDescent="0.2">
      <c r="A29" s="158"/>
      <c r="B29" s="159"/>
      <c r="C29" s="162"/>
      <c r="D29" s="252"/>
      <c r="E29" s="252"/>
      <c r="F29" s="252"/>
      <c r="G29" s="252"/>
      <c r="H29" s="252"/>
      <c r="I29" s="252"/>
      <c r="J29" s="252"/>
      <c r="K29" s="252"/>
      <c r="L29" s="159"/>
      <c r="M29" s="161"/>
      <c r="N29" s="52"/>
      <c r="O29" s="52"/>
    </row>
    <row r="30" spans="1:15" ht="21.95" customHeight="1" x14ac:dyDescent="0.2">
      <c r="A30" s="158"/>
      <c r="B30" s="159"/>
      <c r="C30" s="162"/>
      <c r="D30" s="252"/>
      <c r="E30" s="252"/>
      <c r="F30" s="252"/>
      <c r="G30" s="252"/>
      <c r="H30" s="252"/>
      <c r="I30" s="252"/>
      <c r="J30" s="252"/>
      <c r="K30" s="252"/>
      <c r="L30" s="159"/>
      <c r="M30" s="161"/>
      <c r="N30" s="52"/>
      <c r="O30" s="52"/>
    </row>
    <row r="31" spans="1:15" ht="21.95" customHeight="1" x14ac:dyDescent="0.2">
      <c r="A31" s="158"/>
      <c r="B31" s="159"/>
      <c r="C31" s="162"/>
      <c r="D31" s="252"/>
      <c r="E31" s="252"/>
      <c r="F31" s="252"/>
      <c r="G31" s="252"/>
      <c r="H31" s="252"/>
      <c r="I31" s="252"/>
      <c r="J31" s="252"/>
      <c r="K31" s="252"/>
      <c r="L31" s="159"/>
      <c r="M31" s="161"/>
      <c r="N31" s="52"/>
      <c r="O31" s="52"/>
    </row>
    <row r="32" spans="1:15" ht="21.95" customHeight="1" x14ac:dyDescent="0.2">
      <c r="A32" s="158"/>
      <c r="B32" s="159"/>
      <c r="C32" s="162"/>
      <c r="D32" s="159"/>
      <c r="E32" s="162"/>
      <c r="F32" s="162"/>
      <c r="G32" s="159"/>
      <c r="H32" s="159"/>
      <c r="I32" s="159"/>
      <c r="J32" s="159"/>
      <c r="K32" s="159"/>
      <c r="L32" s="159"/>
      <c r="M32" s="161"/>
      <c r="N32" s="52"/>
      <c r="O32" s="52"/>
    </row>
    <row r="33" spans="1:15" ht="21.95" customHeight="1" x14ac:dyDescent="0.2">
      <c r="A33" s="249" t="s">
        <v>24</v>
      </c>
      <c r="B33" s="248"/>
      <c r="C33" s="248"/>
      <c r="D33" s="248"/>
      <c r="E33" s="248"/>
      <c r="F33" s="241"/>
      <c r="G33" s="242"/>
      <c r="H33" s="243"/>
      <c r="I33" s="247"/>
      <c r="J33" s="247"/>
      <c r="K33" s="248" t="s">
        <v>25</v>
      </c>
      <c r="L33" s="248"/>
      <c r="M33" s="161"/>
      <c r="N33" s="52"/>
      <c r="O33" s="52"/>
    </row>
    <row r="34" spans="1:15" ht="21.95" customHeight="1" x14ac:dyDescent="0.2">
      <c r="A34" s="158"/>
      <c r="B34" s="159"/>
      <c r="C34" s="162"/>
      <c r="D34" s="159"/>
      <c r="E34" s="162"/>
      <c r="F34" s="177"/>
      <c r="G34" s="159"/>
      <c r="H34" s="159"/>
      <c r="I34" s="159"/>
      <c r="J34" s="159"/>
      <c r="K34" s="159"/>
      <c r="L34" s="159"/>
      <c r="M34" s="161"/>
      <c r="N34" s="52"/>
      <c r="O34" s="52"/>
    </row>
    <row r="35" spans="1:15" ht="21.95" customHeight="1" x14ac:dyDescent="0.2">
      <c r="A35" s="249" t="s">
        <v>26</v>
      </c>
      <c r="B35" s="248"/>
      <c r="C35" s="248"/>
      <c r="D35" s="248"/>
      <c r="E35" s="248"/>
      <c r="F35" s="241"/>
      <c r="G35" s="242"/>
      <c r="H35" s="243"/>
      <c r="I35" s="247"/>
      <c r="J35" s="247"/>
      <c r="K35" s="248" t="s">
        <v>25</v>
      </c>
      <c r="L35" s="248"/>
      <c r="M35" s="161"/>
      <c r="N35" s="52"/>
      <c r="O35" s="52"/>
    </row>
    <row r="36" spans="1:15" ht="21.95" customHeight="1" x14ac:dyDescent="0.2">
      <c r="A36" s="163"/>
      <c r="B36" s="82"/>
      <c r="C36" s="83"/>
      <c r="D36" s="82"/>
      <c r="E36" s="83"/>
      <c r="F36" s="83"/>
      <c r="G36" s="82"/>
      <c r="H36" s="82"/>
      <c r="I36" s="82"/>
      <c r="J36" s="82"/>
      <c r="K36" s="82"/>
      <c r="L36" s="82"/>
      <c r="M36" s="164"/>
      <c r="N36" s="52"/>
      <c r="O36" s="52"/>
    </row>
    <row r="37" spans="1:15" ht="21.95" customHeight="1" x14ac:dyDescent="0.2">
      <c r="A37" s="158"/>
      <c r="B37" s="159"/>
      <c r="C37" s="162"/>
      <c r="D37" s="159"/>
      <c r="E37" s="162"/>
      <c r="F37" s="177"/>
      <c r="G37" s="159"/>
      <c r="H37" s="159"/>
      <c r="I37" s="159"/>
      <c r="J37" s="159"/>
      <c r="K37" s="159"/>
      <c r="L37" s="159"/>
      <c r="M37" s="161"/>
      <c r="N37" s="52"/>
      <c r="O37" s="52"/>
    </row>
    <row r="38" spans="1:15" ht="21.95" customHeight="1" thickBot="1" x14ac:dyDescent="0.25">
      <c r="A38" s="250" t="s">
        <v>27</v>
      </c>
      <c r="B38" s="251"/>
      <c r="C38" s="251"/>
      <c r="D38" s="251"/>
      <c r="E38" s="251"/>
      <c r="F38" s="244"/>
      <c r="G38" s="245"/>
      <c r="H38" s="246"/>
      <c r="I38" s="165"/>
      <c r="J38" s="165"/>
      <c r="K38" s="165"/>
      <c r="L38" s="165"/>
      <c r="M38" s="166"/>
      <c r="N38" s="52"/>
      <c r="O38" s="52"/>
    </row>
    <row r="39" spans="1:15" ht="21.95" customHeight="1" x14ac:dyDescent="0.2"/>
    <row r="40" spans="1:15" ht="21.95" customHeight="1" x14ac:dyDescent="0.2">
      <c r="A40" s="230" t="s">
        <v>28</v>
      </c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</row>
    <row r="41" spans="1:15" ht="21.95" customHeight="1" x14ac:dyDescent="0.2">
      <c r="A41" s="236" t="s">
        <v>29</v>
      </c>
      <c r="B41" s="23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81"/>
      <c r="O41" s="81"/>
    </row>
    <row r="42" spans="1:15" ht="9.9499999999999993" customHeight="1" x14ac:dyDescent="0.2"/>
    <row r="43" spans="1:15" ht="9.9499999999999993" customHeight="1" x14ac:dyDescent="0.2"/>
    <row r="44" spans="1:15" ht="9.9499999999999993" customHeight="1" x14ac:dyDescent="0.2"/>
    <row r="45" spans="1:15" ht="9.9499999999999993" customHeight="1" x14ac:dyDescent="0.2"/>
    <row r="46" spans="1:15" ht="9.9499999999999993" customHeight="1" x14ac:dyDescent="0.2"/>
    <row r="47" spans="1:15" ht="9.9499999999999993" customHeight="1" x14ac:dyDescent="0.2"/>
    <row r="48" spans="1:15" ht="9.9499999999999993" customHeight="1" x14ac:dyDescent="0.2"/>
    <row r="49" ht="9.9499999999999993" customHeight="1" x14ac:dyDescent="0.2"/>
    <row r="50" ht="9.9499999999999993" customHeight="1" x14ac:dyDescent="0.2"/>
    <row r="51" ht="9.9499999999999993" customHeight="1" x14ac:dyDescent="0.2"/>
    <row r="52" ht="9.9499999999999993" customHeight="1" x14ac:dyDescent="0.2"/>
    <row r="53" ht="9.9499999999999993" customHeight="1" x14ac:dyDescent="0.2"/>
    <row r="54" ht="9.9499999999999993" customHeight="1" x14ac:dyDescent="0.2"/>
    <row r="55" ht="9.9499999999999993" customHeight="1" x14ac:dyDescent="0.2"/>
    <row r="56" ht="9.9499999999999993" customHeight="1" x14ac:dyDescent="0.2"/>
    <row r="57" ht="9.9499999999999993" customHeight="1" x14ac:dyDescent="0.2"/>
    <row r="58" ht="9.9499999999999993" customHeight="1" x14ac:dyDescent="0.2"/>
    <row r="59" ht="9.9499999999999993" customHeight="1" x14ac:dyDescent="0.2"/>
    <row r="60" ht="9.9499999999999993" customHeight="1" x14ac:dyDescent="0.2"/>
    <row r="61" ht="9.9499999999999993" customHeight="1" x14ac:dyDescent="0.2"/>
    <row r="62" ht="9.9499999999999993" customHeight="1" x14ac:dyDescent="0.2"/>
    <row r="63" ht="9.9499999999999993" customHeight="1" x14ac:dyDescent="0.2"/>
    <row r="64" ht="9.9499999999999993" customHeight="1" x14ac:dyDescent="0.2"/>
    <row r="65" ht="9.9499999999999993" customHeight="1" x14ac:dyDescent="0.2"/>
    <row r="66" ht="9.9499999999999993" customHeight="1" x14ac:dyDescent="0.2"/>
    <row r="67" ht="9.9499999999999993" customHeight="1" x14ac:dyDescent="0.2"/>
    <row r="68" ht="9.9499999999999993" customHeight="1" x14ac:dyDescent="0.2"/>
    <row r="69" ht="9.9499999999999993" customHeight="1" x14ac:dyDescent="0.2"/>
    <row r="70" ht="9.9499999999999993" customHeight="1" x14ac:dyDescent="0.2"/>
    <row r="71" ht="9.9499999999999993" customHeight="1" x14ac:dyDescent="0.2"/>
    <row r="72" ht="9.9499999999999993" customHeight="1" x14ac:dyDescent="0.2"/>
    <row r="73" ht="9.9499999999999993" customHeight="1" x14ac:dyDescent="0.2"/>
    <row r="74" ht="9.9499999999999993" customHeight="1" x14ac:dyDescent="0.2"/>
    <row r="75" ht="9.9499999999999993" customHeight="1" x14ac:dyDescent="0.2"/>
    <row r="76" ht="9.9499999999999993" customHeight="1" x14ac:dyDescent="0.2"/>
    <row r="77" ht="9.9499999999999993" customHeight="1" x14ac:dyDescent="0.2"/>
    <row r="78" ht="9.9499999999999993" customHeight="1" x14ac:dyDescent="0.2"/>
    <row r="79" ht="9.9499999999999993" customHeight="1" x14ac:dyDescent="0.2"/>
    <row r="80" ht="9.9499999999999993" customHeight="1" x14ac:dyDescent="0.2"/>
    <row r="81" ht="9.9499999999999993" customHeight="1" x14ac:dyDescent="0.2"/>
    <row r="82" ht="9.9499999999999993" customHeight="1" x14ac:dyDescent="0.2"/>
    <row r="83" ht="9.9499999999999993" customHeight="1" x14ac:dyDescent="0.2"/>
    <row r="84" ht="9.9499999999999993" customHeight="1" x14ac:dyDescent="0.2"/>
    <row r="85" ht="9.9499999999999993" customHeight="1" x14ac:dyDescent="0.2"/>
    <row r="86" ht="9.9499999999999993" customHeight="1" x14ac:dyDescent="0.2"/>
    <row r="87" ht="9.9499999999999993" customHeight="1" x14ac:dyDescent="0.2"/>
    <row r="88" ht="9.9499999999999993" customHeight="1" x14ac:dyDescent="0.2"/>
    <row r="89" ht="9.9499999999999993" customHeight="1" x14ac:dyDescent="0.2"/>
    <row r="90" ht="9.9499999999999993" customHeight="1" x14ac:dyDescent="0.2"/>
    <row r="91" ht="9.9499999999999993" customHeight="1" x14ac:dyDescent="0.2"/>
    <row r="92" ht="9.9499999999999993" customHeight="1" x14ac:dyDescent="0.2"/>
    <row r="93" ht="9.9499999999999993" customHeight="1" x14ac:dyDescent="0.2"/>
    <row r="94" ht="9.9499999999999993" customHeight="1" x14ac:dyDescent="0.2"/>
    <row r="95" ht="9.9499999999999993" customHeight="1" x14ac:dyDescent="0.2"/>
    <row r="96" ht="9.9499999999999993" customHeight="1" x14ac:dyDescent="0.2"/>
    <row r="97" ht="9.9499999999999993" customHeight="1" x14ac:dyDescent="0.2"/>
    <row r="98" ht="9.9499999999999993" customHeight="1" x14ac:dyDescent="0.2"/>
    <row r="99" ht="9.9499999999999993" customHeight="1" x14ac:dyDescent="0.2"/>
    <row r="100" ht="9.9499999999999993" customHeight="1" x14ac:dyDescent="0.2"/>
    <row r="101" ht="9.9499999999999993" customHeight="1" x14ac:dyDescent="0.2"/>
    <row r="102" ht="9.9499999999999993" customHeight="1" x14ac:dyDescent="0.2"/>
    <row r="103" ht="9.9499999999999993" customHeight="1" x14ac:dyDescent="0.2"/>
    <row r="104" ht="9.9499999999999993" customHeight="1" x14ac:dyDescent="0.2"/>
    <row r="105" ht="9.9499999999999993" customHeight="1" x14ac:dyDescent="0.2"/>
    <row r="106" ht="9.9499999999999993" customHeight="1" x14ac:dyDescent="0.2"/>
    <row r="107" ht="9.9499999999999993" customHeight="1" x14ac:dyDescent="0.2"/>
    <row r="108" ht="9.9499999999999993" customHeight="1" x14ac:dyDescent="0.2"/>
    <row r="109" ht="9.9499999999999993" customHeight="1" x14ac:dyDescent="0.2"/>
    <row r="110" ht="9.9499999999999993" customHeight="1" x14ac:dyDescent="0.2"/>
    <row r="111" ht="9.9499999999999993" customHeight="1" x14ac:dyDescent="0.2"/>
    <row r="112" ht="9.9499999999999993" customHeight="1" x14ac:dyDescent="0.2"/>
    <row r="113" ht="9.9499999999999993" customHeight="1" x14ac:dyDescent="0.2"/>
    <row r="114" ht="9.9499999999999993" customHeight="1" x14ac:dyDescent="0.2"/>
    <row r="115" ht="9.9499999999999993" customHeight="1" x14ac:dyDescent="0.2"/>
    <row r="116" ht="9.9499999999999993" customHeight="1" x14ac:dyDescent="0.2"/>
    <row r="117" ht="9.9499999999999993" customHeight="1" x14ac:dyDescent="0.2"/>
    <row r="118" ht="9.9499999999999993" customHeight="1" x14ac:dyDescent="0.2"/>
    <row r="119" ht="9.9499999999999993" customHeight="1" x14ac:dyDescent="0.2"/>
    <row r="120" ht="9.9499999999999993" customHeight="1" x14ac:dyDescent="0.2"/>
    <row r="121" ht="9.9499999999999993" customHeight="1" x14ac:dyDescent="0.2"/>
    <row r="122" ht="9.9499999999999993" customHeight="1" x14ac:dyDescent="0.2"/>
    <row r="123" ht="9.9499999999999993" customHeight="1" x14ac:dyDescent="0.2"/>
    <row r="124" ht="9.9499999999999993" customHeight="1" x14ac:dyDescent="0.2"/>
    <row r="125" ht="9.9499999999999993" customHeight="1" x14ac:dyDescent="0.2"/>
    <row r="126" ht="9.9499999999999993" customHeight="1" x14ac:dyDescent="0.2"/>
    <row r="127" ht="9.9499999999999993" customHeight="1" x14ac:dyDescent="0.2"/>
    <row r="128" ht="9.9499999999999993" customHeight="1" x14ac:dyDescent="0.2"/>
    <row r="129" ht="9.9499999999999993" customHeight="1" x14ac:dyDescent="0.2"/>
    <row r="130" ht="9.9499999999999993" customHeight="1" x14ac:dyDescent="0.2"/>
    <row r="131" ht="9.9499999999999993" customHeight="1" x14ac:dyDescent="0.2"/>
    <row r="132" ht="9.9499999999999993" customHeight="1" x14ac:dyDescent="0.2"/>
    <row r="133" ht="9.9499999999999993" customHeight="1" x14ac:dyDescent="0.2"/>
    <row r="134" ht="9.9499999999999993" customHeight="1" x14ac:dyDescent="0.2"/>
    <row r="135" ht="9.9499999999999993" customHeight="1" x14ac:dyDescent="0.2"/>
    <row r="136" ht="9.9499999999999993" customHeight="1" x14ac:dyDescent="0.2"/>
    <row r="137" ht="9.9499999999999993" customHeight="1" x14ac:dyDescent="0.2"/>
    <row r="138" ht="9.9499999999999993" customHeight="1" x14ac:dyDescent="0.2"/>
    <row r="139" ht="9.9499999999999993" customHeight="1" x14ac:dyDescent="0.2"/>
    <row r="140" ht="9.9499999999999993" customHeight="1" x14ac:dyDescent="0.2"/>
    <row r="141" ht="9.9499999999999993" customHeight="1" x14ac:dyDescent="0.2"/>
    <row r="142" ht="9.9499999999999993" customHeight="1" x14ac:dyDescent="0.2"/>
    <row r="143" ht="9.9499999999999993" customHeight="1" x14ac:dyDescent="0.2"/>
    <row r="144" ht="9.9499999999999993" customHeight="1" x14ac:dyDescent="0.2"/>
    <row r="145" ht="9.9499999999999993" customHeight="1" x14ac:dyDescent="0.2"/>
    <row r="146" ht="9.9499999999999993" customHeight="1" x14ac:dyDescent="0.2"/>
    <row r="147" ht="9.9499999999999993" customHeight="1" x14ac:dyDescent="0.2"/>
    <row r="148" ht="9.9499999999999993" customHeight="1" x14ac:dyDescent="0.2"/>
    <row r="149" ht="9.9499999999999993" customHeight="1" x14ac:dyDescent="0.2"/>
    <row r="150" ht="9.9499999999999993" customHeight="1" x14ac:dyDescent="0.2"/>
    <row r="151" ht="9.9499999999999993" customHeight="1" x14ac:dyDescent="0.2"/>
    <row r="152" ht="9.9499999999999993" customHeight="1" x14ac:dyDescent="0.2"/>
    <row r="153" ht="9.9499999999999993" customHeight="1" x14ac:dyDescent="0.2"/>
    <row r="154" ht="9.9499999999999993" customHeight="1" x14ac:dyDescent="0.2"/>
    <row r="155" ht="9.9499999999999993" customHeight="1" x14ac:dyDescent="0.2"/>
    <row r="156" ht="9.9499999999999993" customHeight="1" x14ac:dyDescent="0.2"/>
    <row r="157" ht="9.9499999999999993" customHeight="1" x14ac:dyDescent="0.2"/>
    <row r="158" ht="9.9499999999999993" customHeight="1" x14ac:dyDescent="0.2"/>
    <row r="159" ht="9.9499999999999993" customHeight="1" x14ac:dyDescent="0.2"/>
    <row r="160" ht="9.9499999999999993" customHeight="1" x14ac:dyDescent="0.2"/>
    <row r="161" ht="9.9499999999999993" customHeight="1" x14ac:dyDescent="0.2"/>
    <row r="162" ht="9.9499999999999993" customHeight="1" x14ac:dyDescent="0.2"/>
    <row r="163" ht="9.9499999999999993" customHeight="1" x14ac:dyDescent="0.2"/>
    <row r="164" ht="9.9499999999999993" customHeight="1" x14ac:dyDescent="0.2"/>
    <row r="165" ht="9.9499999999999993" customHeight="1" x14ac:dyDescent="0.2"/>
    <row r="166" ht="9.9499999999999993" customHeight="1" x14ac:dyDescent="0.2"/>
    <row r="167" ht="9.9499999999999993" customHeight="1" x14ac:dyDescent="0.2"/>
    <row r="168" ht="9.9499999999999993" customHeight="1" x14ac:dyDescent="0.2"/>
    <row r="169" ht="9.9499999999999993" customHeight="1" x14ac:dyDescent="0.2"/>
    <row r="170" ht="9.9499999999999993" customHeight="1" x14ac:dyDescent="0.2"/>
    <row r="171" ht="9.9499999999999993" customHeight="1" x14ac:dyDescent="0.2"/>
    <row r="172" ht="9.9499999999999993" customHeight="1" x14ac:dyDescent="0.2"/>
    <row r="173" ht="9.9499999999999993" customHeight="1" x14ac:dyDescent="0.2"/>
    <row r="174" ht="9.9499999999999993" customHeight="1" x14ac:dyDescent="0.2"/>
    <row r="175" ht="9.9499999999999993" customHeight="1" x14ac:dyDescent="0.2"/>
    <row r="176" ht="9.9499999999999993" customHeight="1" x14ac:dyDescent="0.2"/>
    <row r="177" ht="9.9499999999999993" customHeight="1" x14ac:dyDescent="0.2"/>
    <row r="178" ht="9.9499999999999993" customHeight="1" x14ac:dyDescent="0.2"/>
    <row r="179" ht="9.9499999999999993" customHeight="1" x14ac:dyDescent="0.2"/>
    <row r="180" ht="9.9499999999999993" customHeight="1" x14ac:dyDescent="0.2"/>
    <row r="181" ht="9.9499999999999993" customHeight="1" x14ac:dyDescent="0.2"/>
    <row r="182" ht="9.9499999999999993" customHeight="1" x14ac:dyDescent="0.2"/>
    <row r="183" ht="9.9499999999999993" customHeight="1" x14ac:dyDescent="0.2"/>
    <row r="184" ht="9.9499999999999993" customHeight="1" x14ac:dyDescent="0.2"/>
    <row r="185" ht="9.9499999999999993" customHeight="1" x14ac:dyDescent="0.2"/>
    <row r="186" ht="9.9499999999999993" customHeight="1" x14ac:dyDescent="0.2"/>
    <row r="187" ht="9.9499999999999993" customHeight="1" x14ac:dyDescent="0.2"/>
    <row r="188" ht="9.9499999999999993" customHeight="1" x14ac:dyDescent="0.2"/>
    <row r="189" ht="9.9499999999999993" customHeight="1" x14ac:dyDescent="0.2"/>
    <row r="190" ht="9.9499999999999993" customHeight="1" x14ac:dyDescent="0.2"/>
    <row r="191" ht="9.9499999999999993" customHeight="1" x14ac:dyDescent="0.2"/>
    <row r="192" ht="9.9499999999999993" customHeight="1" x14ac:dyDescent="0.2"/>
    <row r="193" ht="9.9499999999999993" customHeight="1" x14ac:dyDescent="0.2"/>
    <row r="194" ht="9.9499999999999993" customHeight="1" x14ac:dyDescent="0.2"/>
    <row r="195" ht="9.9499999999999993" customHeight="1" x14ac:dyDescent="0.2"/>
    <row r="196" ht="9.9499999999999993" customHeight="1" x14ac:dyDescent="0.2"/>
    <row r="197" ht="9.9499999999999993" customHeight="1" x14ac:dyDescent="0.2"/>
    <row r="198" ht="9.9499999999999993" customHeight="1" x14ac:dyDescent="0.2"/>
    <row r="199" ht="9.9499999999999993" customHeight="1" x14ac:dyDescent="0.2"/>
    <row r="200" ht="9.9499999999999993" customHeight="1" x14ac:dyDescent="0.2"/>
    <row r="201" ht="9.9499999999999993" customHeight="1" x14ac:dyDescent="0.2"/>
    <row r="202" ht="9.9499999999999993" customHeight="1" x14ac:dyDescent="0.2"/>
    <row r="203" ht="9.9499999999999993" customHeight="1" x14ac:dyDescent="0.2"/>
    <row r="204" ht="9.9499999999999993" customHeight="1" x14ac:dyDescent="0.2"/>
    <row r="205" ht="9.9499999999999993" customHeight="1" x14ac:dyDescent="0.2"/>
    <row r="206" ht="9.9499999999999993" customHeight="1" x14ac:dyDescent="0.2"/>
    <row r="207" ht="9.9499999999999993" customHeight="1" x14ac:dyDescent="0.2"/>
    <row r="208" ht="9.9499999999999993" customHeight="1" x14ac:dyDescent="0.2"/>
    <row r="209" ht="9.9499999999999993" customHeight="1" x14ac:dyDescent="0.2"/>
    <row r="210" ht="9.9499999999999993" customHeight="1" x14ac:dyDescent="0.2"/>
    <row r="211" ht="9.9499999999999993" customHeight="1" x14ac:dyDescent="0.2"/>
    <row r="212" ht="9.9499999999999993" customHeight="1" x14ac:dyDescent="0.2"/>
    <row r="213" ht="9.9499999999999993" customHeight="1" x14ac:dyDescent="0.2"/>
    <row r="214" ht="9.9499999999999993" customHeight="1" x14ac:dyDescent="0.2"/>
    <row r="215" ht="9.9499999999999993" customHeight="1" x14ac:dyDescent="0.2"/>
    <row r="216" ht="9.9499999999999993" customHeight="1" x14ac:dyDescent="0.2"/>
    <row r="217" ht="9.9499999999999993" customHeight="1" x14ac:dyDescent="0.2"/>
    <row r="218" ht="9.9499999999999993" customHeight="1" x14ac:dyDescent="0.2"/>
    <row r="219" ht="9.9499999999999993" customHeight="1" x14ac:dyDescent="0.2"/>
    <row r="220" ht="9.9499999999999993" customHeight="1" x14ac:dyDescent="0.2"/>
    <row r="221" ht="9.9499999999999993" customHeight="1" x14ac:dyDescent="0.2"/>
    <row r="222" ht="9.9499999999999993" customHeight="1" x14ac:dyDescent="0.2"/>
    <row r="223" ht="9.9499999999999993" customHeight="1" x14ac:dyDescent="0.2"/>
    <row r="224" ht="9.9499999999999993" customHeight="1" x14ac:dyDescent="0.2"/>
    <row r="225" ht="9.9499999999999993" customHeight="1" x14ac:dyDescent="0.2"/>
    <row r="226" ht="9.9499999999999993" customHeight="1" x14ac:dyDescent="0.2"/>
    <row r="227" ht="9.9499999999999993" customHeight="1" x14ac:dyDescent="0.2"/>
    <row r="228" ht="9.9499999999999993" customHeight="1" x14ac:dyDescent="0.2"/>
    <row r="229" ht="9.9499999999999993" customHeight="1" x14ac:dyDescent="0.2"/>
    <row r="230" ht="9.9499999999999993" customHeight="1" x14ac:dyDescent="0.2"/>
    <row r="231" ht="9.9499999999999993" customHeight="1" x14ac:dyDescent="0.2"/>
    <row r="232" ht="9.9499999999999993" customHeight="1" x14ac:dyDescent="0.2"/>
    <row r="233" ht="9.9499999999999993" customHeight="1" x14ac:dyDescent="0.2"/>
    <row r="234" ht="9.9499999999999993" customHeight="1" x14ac:dyDescent="0.2"/>
    <row r="235" ht="9.9499999999999993" customHeight="1" x14ac:dyDescent="0.2"/>
    <row r="236" ht="9.9499999999999993" customHeight="1" x14ac:dyDescent="0.2"/>
    <row r="237" ht="9.9499999999999993" customHeight="1" x14ac:dyDescent="0.2"/>
    <row r="238" ht="9.9499999999999993" customHeight="1" x14ac:dyDescent="0.2"/>
    <row r="239" ht="9.9499999999999993" customHeight="1" x14ac:dyDescent="0.2"/>
    <row r="240" ht="9.9499999999999993" customHeight="1" x14ac:dyDescent="0.2"/>
    <row r="241" ht="9.9499999999999993" customHeight="1" x14ac:dyDescent="0.2"/>
    <row r="242" ht="9.9499999999999993" customHeight="1" x14ac:dyDescent="0.2"/>
    <row r="243" ht="9.9499999999999993" customHeight="1" x14ac:dyDescent="0.2"/>
    <row r="244" ht="9.9499999999999993" customHeight="1" x14ac:dyDescent="0.2"/>
    <row r="245" ht="9.9499999999999993" customHeight="1" x14ac:dyDescent="0.2"/>
    <row r="246" ht="9.9499999999999993" customHeight="1" x14ac:dyDescent="0.2"/>
    <row r="247" ht="9.9499999999999993" customHeight="1" x14ac:dyDescent="0.2"/>
    <row r="248" ht="9.9499999999999993" customHeight="1" x14ac:dyDescent="0.2"/>
    <row r="249" ht="9.9499999999999993" customHeight="1" x14ac:dyDescent="0.2"/>
    <row r="250" ht="9.9499999999999993" customHeight="1" x14ac:dyDescent="0.2"/>
    <row r="251" ht="9.9499999999999993" customHeight="1" x14ac:dyDescent="0.2"/>
    <row r="252" ht="9.9499999999999993" customHeight="1" x14ac:dyDescent="0.2"/>
    <row r="253" ht="9.9499999999999993" customHeight="1" x14ac:dyDescent="0.2"/>
    <row r="254" ht="9.9499999999999993" customHeight="1" x14ac:dyDescent="0.2"/>
    <row r="255" ht="9.9499999999999993" customHeight="1" x14ac:dyDescent="0.2"/>
    <row r="256" ht="9.9499999999999993" customHeight="1" x14ac:dyDescent="0.2"/>
    <row r="257" ht="9.9499999999999993" customHeight="1" x14ac:dyDescent="0.2"/>
    <row r="258" ht="9.9499999999999993" customHeight="1" x14ac:dyDescent="0.2"/>
    <row r="259" ht="9.9499999999999993" customHeight="1" x14ac:dyDescent="0.2"/>
    <row r="260" ht="9.9499999999999993" customHeight="1" x14ac:dyDescent="0.2"/>
    <row r="261" ht="9.9499999999999993" customHeight="1" x14ac:dyDescent="0.2"/>
    <row r="262" ht="9.9499999999999993" customHeight="1" x14ac:dyDescent="0.2"/>
    <row r="263" ht="9.9499999999999993" customHeight="1" x14ac:dyDescent="0.2"/>
    <row r="264" ht="9.9499999999999993" customHeight="1" x14ac:dyDescent="0.2"/>
    <row r="265" ht="9.9499999999999993" customHeight="1" x14ac:dyDescent="0.2"/>
    <row r="266" ht="9.9499999999999993" customHeight="1" x14ac:dyDescent="0.2"/>
    <row r="267" ht="9.9499999999999993" customHeight="1" x14ac:dyDescent="0.2"/>
    <row r="268" ht="9.9499999999999993" customHeight="1" x14ac:dyDescent="0.2"/>
    <row r="269" ht="9.9499999999999993" customHeight="1" x14ac:dyDescent="0.2"/>
    <row r="270" ht="9.9499999999999993" customHeight="1" x14ac:dyDescent="0.2"/>
    <row r="271" ht="9.9499999999999993" customHeight="1" x14ac:dyDescent="0.2"/>
    <row r="272" ht="9.9499999999999993" customHeight="1" x14ac:dyDescent="0.2"/>
    <row r="273" ht="9.9499999999999993" customHeight="1" x14ac:dyDescent="0.2"/>
    <row r="274" ht="9.9499999999999993" customHeight="1" x14ac:dyDescent="0.2"/>
    <row r="275" ht="9.9499999999999993" customHeight="1" x14ac:dyDescent="0.2"/>
    <row r="276" ht="9.9499999999999993" customHeight="1" x14ac:dyDescent="0.2"/>
    <row r="277" ht="9.9499999999999993" customHeight="1" x14ac:dyDescent="0.2"/>
    <row r="278" ht="9.9499999999999993" customHeight="1" x14ac:dyDescent="0.2"/>
    <row r="279" ht="9.9499999999999993" customHeight="1" x14ac:dyDescent="0.2"/>
    <row r="280" ht="9.9499999999999993" customHeight="1" x14ac:dyDescent="0.2"/>
    <row r="281" ht="9.9499999999999993" customHeight="1" x14ac:dyDescent="0.2"/>
    <row r="282" ht="9.9499999999999993" customHeight="1" x14ac:dyDescent="0.2"/>
    <row r="283" ht="9.9499999999999993" customHeight="1" x14ac:dyDescent="0.2"/>
    <row r="284" ht="9.9499999999999993" customHeight="1" x14ac:dyDescent="0.2"/>
    <row r="285" ht="9.9499999999999993" customHeight="1" x14ac:dyDescent="0.2"/>
    <row r="286" ht="9.9499999999999993" customHeight="1" x14ac:dyDescent="0.2"/>
    <row r="287" ht="9.9499999999999993" customHeight="1" x14ac:dyDescent="0.2"/>
    <row r="288" ht="9.9499999999999993" customHeight="1" x14ac:dyDescent="0.2"/>
    <row r="289" ht="9.9499999999999993" customHeight="1" x14ac:dyDescent="0.2"/>
    <row r="290" ht="9.9499999999999993" customHeight="1" x14ac:dyDescent="0.2"/>
    <row r="291" ht="9.9499999999999993" customHeight="1" x14ac:dyDescent="0.2"/>
    <row r="292" ht="9.9499999999999993" customHeight="1" x14ac:dyDescent="0.2"/>
    <row r="293" ht="9.9499999999999993" customHeight="1" x14ac:dyDescent="0.2"/>
    <row r="294" ht="9.9499999999999993" customHeight="1" x14ac:dyDescent="0.2"/>
    <row r="295" ht="9.9499999999999993" customHeight="1" x14ac:dyDescent="0.2"/>
    <row r="296" ht="9.9499999999999993" customHeight="1" x14ac:dyDescent="0.2"/>
    <row r="297" ht="9.9499999999999993" customHeight="1" x14ac:dyDescent="0.2"/>
    <row r="298" ht="9.9499999999999993" customHeight="1" x14ac:dyDescent="0.2"/>
    <row r="299" ht="9.9499999999999993" customHeight="1" x14ac:dyDescent="0.2"/>
    <row r="300" ht="9.9499999999999993" customHeight="1" x14ac:dyDescent="0.2"/>
    <row r="301" ht="9.9499999999999993" customHeight="1" x14ac:dyDescent="0.2"/>
    <row r="302" ht="9.9499999999999993" customHeight="1" x14ac:dyDescent="0.2"/>
    <row r="303" ht="9.9499999999999993" customHeight="1" x14ac:dyDescent="0.2"/>
    <row r="304" ht="9.9499999999999993" customHeight="1" x14ac:dyDescent="0.2"/>
    <row r="305" ht="9.9499999999999993" customHeight="1" x14ac:dyDescent="0.2"/>
    <row r="306" ht="9.9499999999999993" customHeight="1" x14ac:dyDescent="0.2"/>
    <row r="307" ht="9.9499999999999993" customHeight="1" x14ac:dyDescent="0.2"/>
    <row r="308" ht="9.9499999999999993" customHeight="1" x14ac:dyDescent="0.2"/>
    <row r="309" ht="9.9499999999999993" customHeight="1" x14ac:dyDescent="0.2"/>
    <row r="310" ht="9.9499999999999993" customHeight="1" x14ac:dyDescent="0.2"/>
    <row r="311" ht="9.9499999999999993" customHeight="1" x14ac:dyDescent="0.2"/>
    <row r="312" ht="9.9499999999999993" customHeight="1" x14ac:dyDescent="0.2"/>
    <row r="313" ht="9.9499999999999993" customHeight="1" x14ac:dyDescent="0.2"/>
    <row r="314" ht="9.9499999999999993" customHeight="1" x14ac:dyDescent="0.2"/>
    <row r="315" ht="9.9499999999999993" customHeight="1" x14ac:dyDescent="0.2"/>
    <row r="316" ht="9.9499999999999993" customHeight="1" x14ac:dyDescent="0.2"/>
    <row r="317" ht="9.9499999999999993" customHeight="1" x14ac:dyDescent="0.2"/>
  </sheetData>
  <mergeCells count="22">
    <mergeCell ref="C21:D22"/>
    <mergeCell ref="F14:G14"/>
    <mergeCell ref="D2:M2"/>
    <mergeCell ref="D3:M3"/>
    <mergeCell ref="J6:M6"/>
    <mergeCell ref="F8:G8"/>
    <mergeCell ref="G4:I4"/>
    <mergeCell ref="A28:B28"/>
    <mergeCell ref="F28:M28"/>
    <mergeCell ref="D29:K31"/>
    <mergeCell ref="A33:E33"/>
    <mergeCell ref="F33:H33"/>
    <mergeCell ref="I33:J33"/>
    <mergeCell ref="K33:L33"/>
    <mergeCell ref="A40:M40"/>
    <mergeCell ref="A41:M41"/>
    <mergeCell ref="A35:E35"/>
    <mergeCell ref="F35:H35"/>
    <mergeCell ref="I35:J35"/>
    <mergeCell ref="K35:L35"/>
    <mergeCell ref="A38:E38"/>
    <mergeCell ref="F38:H38"/>
  </mergeCells>
  <conditionalFormatting sqref="F28:M28">
    <cfRule type="expression" dxfId="20" priority="18">
      <formula>$E$28=FALSE</formula>
    </cfRule>
  </conditionalFormatting>
  <conditionalFormatting sqref="G4">
    <cfRule type="containsBlanks" dxfId="19" priority="17">
      <formula>LEN(TRIM(G4))=0</formula>
    </cfRule>
  </conditionalFormatting>
  <conditionalFormatting sqref="F6">
    <cfRule type="containsBlanks" dxfId="18" priority="16">
      <formula>LEN(TRIM(F6))=0</formula>
    </cfRule>
  </conditionalFormatting>
  <conditionalFormatting sqref="J6:M6">
    <cfRule type="containsBlanks" dxfId="17" priority="15">
      <formula>LEN(TRIM(J6))=0</formula>
    </cfRule>
  </conditionalFormatting>
  <conditionalFormatting sqref="F8:G8">
    <cfRule type="containsBlanks" dxfId="16" priority="14">
      <formula>LEN(TRIM(F8))=0</formula>
    </cfRule>
  </conditionalFormatting>
  <conditionalFormatting sqref="D10:D12 F10:K12">
    <cfRule type="containsBlanks" dxfId="15" priority="13">
      <formula>LEN(TRIM(D10))=0</formula>
    </cfRule>
  </conditionalFormatting>
  <conditionalFormatting sqref="E10:E12">
    <cfRule type="containsBlanks" dxfId="14" priority="12">
      <formula>LEN(TRIM(E10))=0</formula>
    </cfRule>
  </conditionalFormatting>
  <conditionalFormatting sqref="E10:E12">
    <cfRule type="containsBlanks" dxfId="13" priority="11">
      <formula>LEN(TRIM(E10))=0</formula>
    </cfRule>
  </conditionalFormatting>
  <conditionalFormatting sqref="F14:G14">
    <cfRule type="containsBlanks" dxfId="12" priority="10">
      <formula>LEN(TRIM(F14))=0</formula>
    </cfRule>
  </conditionalFormatting>
  <conditionalFormatting sqref="L14">
    <cfRule type="containsBlanks" dxfId="11" priority="9">
      <formula>LEN(TRIM(L14))=0</formula>
    </cfRule>
  </conditionalFormatting>
  <conditionalFormatting sqref="F16:H18 J16:K18">
    <cfRule type="containsBlanks" dxfId="10" priority="6">
      <formula>LEN(TRIM(F16))=0</formula>
    </cfRule>
  </conditionalFormatting>
  <conditionalFormatting sqref="E16:E18 M16:M18">
    <cfRule type="containsBlanks" dxfId="9" priority="7">
      <formula>LEN(TRIM(E16))=0</formula>
    </cfRule>
  </conditionalFormatting>
  <conditionalFormatting sqref="F33:H33">
    <cfRule type="containsBlanks" dxfId="8" priority="5">
      <formula>LEN(TRIM(F33))=0</formula>
    </cfRule>
  </conditionalFormatting>
  <conditionalFormatting sqref="F35:H35">
    <cfRule type="containsBlanks" dxfId="7" priority="4">
      <formula>LEN(TRIM(F35))=0</formula>
    </cfRule>
  </conditionalFormatting>
  <conditionalFormatting sqref="F38:H38">
    <cfRule type="containsBlanks" dxfId="6" priority="3">
      <formula>LEN(TRIM(F38))=0</formula>
    </cfRule>
  </conditionalFormatting>
  <conditionalFormatting sqref="G21:H22">
    <cfRule type="notContainsBlanks" dxfId="5" priority="2">
      <formula>LEN(TRIM(G21))&gt;0</formula>
    </cfRule>
  </conditionalFormatting>
  <conditionalFormatting sqref="J21:J22">
    <cfRule type="notContainsBlanks" dxfId="4" priority="1">
      <formula>LEN(TRIM(J21))&gt;0</formula>
    </cfRule>
  </conditionalFormatting>
  <dataValidations count="5">
    <dataValidation type="list" allowBlank="1" showInputMessage="1" showErrorMessage="1" sqref="F6">
      <formula1>journee</formula1>
    </dataValidation>
    <dataValidation type="list" allowBlank="1" showInputMessage="1" showErrorMessage="1" sqref="L8 L14">
      <formula1>Equipe</formula1>
    </dataValidation>
    <dataValidation type="list" allowBlank="1" showInputMessage="1" showErrorMessage="1" sqref="F8:G8 F14:G14">
      <formula1>Clubs</formula1>
    </dataValidation>
    <dataValidation type="custom" showErrorMessage="1" errorTitle="Nombre de reprises incorrect" error="Le nombre de reprises ne peut pas dépasser le nombre de reprises maximum autorisé." sqref="I10:I12 I16:I18">
      <formula1>OR(I10="",I10&lt;=B10)</formula1>
    </dataValidation>
    <dataValidation type="list" allowBlank="1" showInputMessage="1" showErrorMessage="1" sqref="G4">
      <formula1>poules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4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  <pageSetUpPr fitToPage="1"/>
  </sheetPr>
  <dimension ref="A1:BZ1033"/>
  <sheetViews>
    <sheetView workbookViewId="0"/>
  </sheetViews>
  <sheetFormatPr baseColWidth="10" defaultColWidth="11.42578125" defaultRowHeight="11.25" x14ac:dyDescent="0.2"/>
  <cols>
    <col min="1" max="1" width="7.85546875" style="87" customWidth="1"/>
    <col min="2" max="2" width="10.85546875" style="87" customWidth="1"/>
    <col min="3" max="5" width="5.7109375" style="87" customWidth="1"/>
    <col min="6" max="6" width="8.7109375" style="87" customWidth="1"/>
    <col min="7" max="11" width="5.7109375" style="87" customWidth="1"/>
    <col min="12" max="12" width="6.5703125" style="87" customWidth="1"/>
    <col min="13" max="15" width="5.7109375" style="87" customWidth="1"/>
    <col min="16" max="16" width="6.42578125" style="87" customWidth="1"/>
    <col min="17" max="25" width="5.7109375" style="87" customWidth="1"/>
    <col min="26" max="33" width="5.7109375" style="87" hidden="1" customWidth="1"/>
    <col min="34" max="34" width="6" style="87" hidden="1" customWidth="1"/>
    <col min="35" max="39" width="5.7109375" style="87" hidden="1" customWidth="1"/>
    <col min="40" max="46" width="10.7109375" style="87" hidden="1" customWidth="1"/>
    <col min="47" max="66" width="11.42578125" style="87" hidden="1" customWidth="1"/>
    <col min="67" max="120" width="0" style="87" hidden="1" customWidth="1"/>
    <col min="121" max="16384" width="11.42578125" style="87"/>
  </cols>
  <sheetData>
    <row r="1" spans="1:78" ht="9.9499999999999993" customHeight="1" x14ac:dyDescent="0.2"/>
    <row r="2" spans="1:78" s="88" customFormat="1" ht="20.100000000000001" customHeight="1" x14ac:dyDescent="0.3">
      <c r="A2" s="322" t="s">
        <v>36</v>
      </c>
      <c r="B2" s="323"/>
      <c r="C2" s="323"/>
      <c r="D2" s="323"/>
      <c r="E2" s="324"/>
      <c r="F2" s="89"/>
      <c r="G2" s="90"/>
      <c r="H2" s="89"/>
      <c r="I2" s="89"/>
      <c r="J2" s="89"/>
      <c r="L2" s="322" t="s">
        <v>37</v>
      </c>
      <c r="M2" s="323"/>
      <c r="N2" s="323"/>
      <c r="O2" s="323"/>
      <c r="P2" s="324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BA2" s="91" t="s">
        <v>38</v>
      </c>
      <c r="BB2" s="88">
        <v>1</v>
      </c>
      <c r="BC2" s="90" t="s">
        <v>39</v>
      </c>
    </row>
    <row r="3" spans="1:78" ht="9.9499999999999993" customHeight="1" x14ac:dyDescent="0.2">
      <c r="A3" s="92"/>
      <c r="B3" s="92"/>
      <c r="C3" s="92"/>
      <c r="D3" s="92"/>
      <c r="E3" s="92"/>
      <c r="F3" s="92"/>
      <c r="G3" s="93"/>
      <c r="H3" s="92"/>
      <c r="I3" s="92"/>
      <c r="J3" s="92"/>
      <c r="K3" s="93"/>
      <c r="L3" s="93"/>
      <c r="M3" s="93"/>
      <c r="N3" s="93"/>
      <c r="O3" s="93"/>
      <c r="P3" s="93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BA3" s="91" t="s">
        <v>40</v>
      </c>
      <c r="BB3" s="87">
        <v>2</v>
      </c>
      <c r="BC3" s="93" t="s">
        <v>41</v>
      </c>
    </row>
    <row r="4" spans="1:78" ht="9.9499999999999993" customHeight="1" x14ac:dyDescent="0.3">
      <c r="A4" s="92"/>
      <c r="B4" s="92"/>
      <c r="C4" s="92"/>
      <c r="D4" s="92"/>
      <c r="E4" s="92"/>
      <c r="F4" s="92"/>
      <c r="G4" s="93"/>
      <c r="H4" s="92"/>
      <c r="I4" s="92"/>
      <c r="J4" s="92"/>
      <c r="K4" s="93"/>
      <c r="L4" s="93"/>
      <c r="M4" s="93"/>
      <c r="N4" s="93"/>
      <c r="O4" s="93"/>
      <c r="P4" s="93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W4" s="87">
        <v>1</v>
      </c>
      <c r="BA4" s="91" t="s">
        <v>42</v>
      </c>
      <c r="BB4" s="88">
        <v>3</v>
      </c>
      <c r="BC4" s="93"/>
    </row>
    <row r="5" spans="1:78" ht="12" x14ac:dyDescent="0.2">
      <c r="A5" s="92"/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P5" s="94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W5" s="87">
        <v>2</v>
      </c>
      <c r="BA5" s="91" t="s">
        <v>43</v>
      </c>
      <c r="BB5" s="87">
        <v>4</v>
      </c>
      <c r="BC5" s="93"/>
    </row>
    <row r="6" spans="1:78" ht="9.9499999999999993" customHeight="1" x14ac:dyDescent="0.3">
      <c r="A6" s="92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P6" s="94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W6" s="87">
        <v>3</v>
      </c>
      <c r="BA6" s="91" t="s">
        <v>44</v>
      </c>
      <c r="BB6" s="88">
        <v>5</v>
      </c>
      <c r="BC6" s="93"/>
      <c r="BD6" s="93"/>
    </row>
    <row r="7" spans="1:78" ht="18.75" customHeight="1" x14ac:dyDescent="0.2">
      <c r="A7" s="92"/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5"/>
      <c r="AS7" s="92"/>
      <c r="AT7" s="92"/>
      <c r="AU7" s="92"/>
      <c r="AW7" s="87">
        <v>4</v>
      </c>
      <c r="BA7" s="91" t="s">
        <v>45</v>
      </c>
      <c r="BB7" s="87">
        <v>6</v>
      </c>
      <c r="BC7" s="93"/>
      <c r="BN7" s="92" t="s">
        <v>46</v>
      </c>
      <c r="BZ7" s="87">
        <v>1E-3</v>
      </c>
    </row>
    <row r="8" spans="1:78" ht="18.75" x14ac:dyDescent="0.3">
      <c r="A8" s="325" t="s">
        <v>47</v>
      </c>
      <c r="B8" s="325"/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S8" s="92"/>
      <c r="AT8" s="92"/>
      <c r="AU8" s="92"/>
      <c r="AW8" s="87">
        <v>5</v>
      </c>
      <c r="BA8" s="91" t="s">
        <v>48</v>
      </c>
      <c r="BB8" s="88">
        <v>7</v>
      </c>
      <c r="BC8" s="93"/>
      <c r="BN8" s="92" t="s">
        <v>49</v>
      </c>
      <c r="BZ8" s="87">
        <v>2E-3</v>
      </c>
    </row>
    <row r="9" spans="1:78" ht="9.9499999999999993" customHeight="1" x14ac:dyDescent="0.2">
      <c r="A9" s="92"/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S9" s="92"/>
      <c r="AT9" s="92"/>
      <c r="AU9" s="92"/>
      <c r="BA9" s="91" t="s">
        <v>50</v>
      </c>
      <c r="BB9" s="87">
        <v>8</v>
      </c>
      <c r="BC9" s="93"/>
      <c r="BN9" s="92"/>
      <c r="BZ9" s="87">
        <v>3.0000000000000001E-3</v>
      </c>
    </row>
    <row r="10" spans="1:78" s="97" customFormat="1" ht="18.75" x14ac:dyDescent="0.3">
      <c r="A10" s="92"/>
      <c r="B10" s="93"/>
      <c r="C10" s="93"/>
      <c r="D10" s="93"/>
      <c r="E10" s="93"/>
      <c r="F10" s="95"/>
      <c r="G10" s="95"/>
      <c r="H10" s="95"/>
      <c r="I10" s="95"/>
      <c r="J10" s="95"/>
      <c r="K10" s="92"/>
      <c r="L10" s="92"/>
      <c r="M10" s="92"/>
      <c r="N10" s="92"/>
      <c r="O10" s="92"/>
      <c r="P10" s="92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BA10" s="91" t="s">
        <v>51</v>
      </c>
      <c r="BB10" s="88">
        <v>9</v>
      </c>
      <c r="BC10" s="99"/>
      <c r="BN10" s="98"/>
      <c r="BZ10" s="97">
        <v>4.0000000000000001E-3</v>
      </c>
    </row>
    <row r="11" spans="1:78" s="100" customFormat="1" ht="15" customHeight="1" x14ac:dyDescent="0.2">
      <c r="A11" s="101"/>
      <c r="B11" s="326" t="s">
        <v>52</v>
      </c>
      <c r="C11" s="327"/>
      <c r="D11" s="328"/>
      <c r="E11" s="329"/>
      <c r="G11" s="102"/>
      <c r="H11" s="101"/>
      <c r="I11" s="101"/>
      <c r="J11" s="101"/>
      <c r="K11" s="103" t="s">
        <v>3</v>
      </c>
      <c r="L11" s="330"/>
      <c r="M11" s="330"/>
      <c r="N11" s="330"/>
      <c r="O11" s="331"/>
      <c r="P11" s="104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5"/>
      <c r="AU11" s="105"/>
      <c r="AV11" s="101"/>
      <c r="AW11" s="101"/>
      <c r="BA11" s="91" t="s">
        <v>53</v>
      </c>
      <c r="BB11" s="87">
        <v>10</v>
      </c>
      <c r="BD11" s="101"/>
      <c r="BF11" s="106"/>
      <c r="BG11" s="106" t="s">
        <v>54</v>
      </c>
      <c r="BH11" s="106"/>
      <c r="BI11" s="106" t="s">
        <v>55</v>
      </c>
      <c r="BJ11" s="106"/>
      <c r="BK11" s="106" t="s">
        <v>56</v>
      </c>
      <c r="BL11" s="106"/>
      <c r="BZ11" s="101">
        <v>5.0000000000000001E-3</v>
      </c>
    </row>
    <row r="12" spans="1:78" ht="9.9499999999999993" customHeight="1" x14ac:dyDescent="0.3">
      <c r="B12" s="92"/>
      <c r="C12" s="92"/>
      <c r="D12" s="92"/>
      <c r="E12" s="92"/>
      <c r="F12" s="92"/>
      <c r="G12" s="92"/>
      <c r="H12" s="95"/>
      <c r="L12" s="93"/>
      <c r="M12" s="96"/>
      <c r="N12" s="96"/>
      <c r="O12" s="96"/>
      <c r="AS12" s="317" t="s">
        <v>57</v>
      </c>
      <c r="AT12" s="317"/>
      <c r="AU12" s="317"/>
      <c r="AX12" s="92"/>
      <c r="BA12" s="91" t="s">
        <v>58</v>
      </c>
      <c r="BB12" s="88">
        <v>11</v>
      </c>
      <c r="BC12" s="93"/>
      <c r="BF12" s="107" t="s">
        <v>59</v>
      </c>
      <c r="BG12" s="107">
        <v>100</v>
      </c>
      <c r="BH12" s="107" t="s">
        <v>60</v>
      </c>
      <c r="BI12" s="107">
        <v>80</v>
      </c>
      <c r="BJ12" s="107" t="s">
        <v>61</v>
      </c>
      <c r="BK12" s="107">
        <v>60</v>
      </c>
      <c r="BL12" s="107"/>
      <c r="BZ12" s="87">
        <v>6.0000000000000001E-3</v>
      </c>
    </row>
    <row r="13" spans="1:78" ht="9.9499999999999993" customHeight="1" x14ac:dyDescent="0.2">
      <c r="B13" s="92"/>
      <c r="C13" s="92"/>
      <c r="D13" s="92"/>
      <c r="E13" s="92"/>
      <c r="F13" s="92"/>
      <c r="G13" s="92"/>
      <c r="H13" s="95"/>
      <c r="L13" s="93"/>
      <c r="M13" s="96"/>
      <c r="N13" s="96"/>
      <c r="O13" s="96"/>
      <c r="AS13" s="108" t="s">
        <v>62</v>
      </c>
      <c r="AT13" s="87" t="s">
        <v>63</v>
      </c>
      <c r="AU13" s="87">
        <v>1</v>
      </c>
      <c r="AX13" s="92"/>
      <c r="BA13" s="87" t="s">
        <v>64</v>
      </c>
      <c r="BB13" s="87">
        <v>12</v>
      </c>
      <c r="BC13" s="93"/>
      <c r="BF13" s="107" t="s">
        <v>65</v>
      </c>
      <c r="BG13" s="107">
        <v>150</v>
      </c>
      <c r="BH13" s="107" t="s">
        <v>66</v>
      </c>
      <c r="BI13" s="107">
        <v>120</v>
      </c>
      <c r="BJ13" s="107" t="s">
        <v>67</v>
      </c>
      <c r="BK13" s="107">
        <v>80</v>
      </c>
      <c r="BL13" s="107"/>
    </row>
    <row r="14" spans="1:78" ht="9.9499999999999993" customHeight="1" x14ac:dyDescent="0.3">
      <c r="A14" s="92"/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AS14" s="108" t="s">
        <v>68</v>
      </c>
      <c r="AT14" s="87" t="s">
        <v>63</v>
      </c>
      <c r="AU14" s="87">
        <v>1</v>
      </c>
      <c r="AX14" s="92"/>
      <c r="BB14" s="88">
        <v>13</v>
      </c>
      <c r="BC14" s="93"/>
      <c r="BF14" s="107" t="s">
        <v>69</v>
      </c>
      <c r="BG14" s="107">
        <v>200</v>
      </c>
      <c r="BH14" s="107" t="s">
        <v>67</v>
      </c>
      <c r="BI14" s="107">
        <v>150</v>
      </c>
      <c r="BJ14" s="107" t="s">
        <v>68</v>
      </c>
      <c r="BK14" s="107">
        <v>100</v>
      </c>
      <c r="BL14" s="107"/>
      <c r="BZ14" s="87">
        <v>7.0000000000000001E-3</v>
      </c>
    </row>
    <row r="15" spans="1:78" ht="9.9499999999999993" customHeight="1" x14ac:dyDescent="0.2">
      <c r="A15" s="253" t="s">
        <v>4</v>
      </c>
      <c r="B15" s="254"/>
      <c r="C15" s="254"/>
      <c r="D15" s="257"/>
      <c r="E15" s="257"/>
      <c r="F15" s="257"/>
      <c r="G15" s="257"/>
      <c r="H15" s="257"/>
      <c r="I15" s="109"/>
      <c r="J15" s="109"/>
      <c r="K15" s="254" t="s">
        <v>70</v>
      </c>
      <c r="L15" s="254"/>
      <c r="M15" s="254"/>
      <c r="N15" s="318"/>
      <c r="O15" s="110"/>
      <c r="P15" s="111"/>
      <c r="AS15" s="87" t="s">
        <v>66</v>
      </c>
      <c r="AT15" s="87" t="s">
        <v>71</v>
      </c>
      <c r="AU15" s="87">
        <v>2</v>
      </c>
      <c r="AX15" s="92"/>
      <c r="BB15" s="87">
        <v>14</v>
      </c>
      <c r="BC15" s="93"/>
      <c r="BF15" s="107" t="s">
        <v>72</v>
      </c>
      <c r="BG15" s="107">
        <v>300</v>
      </c>
      <c r="BH15" s="107" t="s">
        <v>68</v>
      </c>
      <c r="BI15" s="107">
        <v>200</v>
      </c>
      <c r="BJ15" s="107" t="s">
        <v>73</v>
      </c>
      <c r="BK15" s="107">
        <v>150</v>
      </c>
      <c r="BL15" s="107"/>
      <c r="BZ15" s="87">
        <v>8.0000000000000002E-3</v>
      </c>
    </row>
    <row r="16" spans="1:78" ht="9.9499999999999993" customHeight="1" x14ac:dyDescent="0.3">
      <c r="A16" s="255"/>
      <c r="B16" s="256"/>
      <c r="C16" s="256"/>
      <c r="D16" s="258"/>
      <c r="E16" s="258"/>
      <c r="F16" s="258"/>
      <c r="G16" s="258"/>
      <c r="H16" s="258"/>
      <c r="I16" s="112"/>
      <c r="J16" s="112"/>
      <c r="K16" s="256"/>
      <c r="L16" s="256"/>
      <c r="M16" s="256"/>
      <c r="N16" s="319"/>
      <c r="O16" s="113"/>
      <c r="P16" s="114"/>
      <c r="AS16" s="87" t="s">
        <v>61</v>
      </c>
      <c r="AT16" s="87">
        <v>150</v>
      </c>
      <c r="AU16" s="87">
        <v>3</v>
      </c>
      <c r="AX16" s="92"/>
      <c r="BB16" s="88">
        <v>15</v>
      </c>
      <c r="BC16" s="93"/>
      <c r="BF16" s="107" t="s">
        <v>74</v>
      </c>
      <c r="BG16" s="107">
        <v>400</v>
      </c>
      <c r="BH16" s="107" t="s">
        <v>73</v>
      </c>
      <c r="BI16" s="107">
        <v>300</v>
      </c>
      <c r="BJ16" s="107"/>
      <c r="BK16" s="107"/>
      <c r="BL16" s="107"/>
    </row>
    <row r="17" spans="1:78" ht="9.9499999999999993" customHeight="1" x14ac:dyDescent="0.2">
      <c r="A17" s="259"/>
      <c r="B17" s="282" t="s">
        <v>75</v>
      </c>
      <c r="C17" s="283"/>
      <c r="D17" s="283"/>
      <c r="E17" s="283"/>
      <c r="F17" s="284"/>
      <c r="G17" s="288" t="s">
        <v>76</v>
      </c>
      <c r="H17" s="288"/>
      <c r="I17" s="288"/>
      <c r="J17" s="299" t="s">
        <v>13</v>
      </c>
      <c r="K17" s="299"/>
      <c r="L17" s="300"/>
      <c r="M17" s="298" t="s">
        <v>77</v>
      </c>
      <c r="N17" s="299"/>
      <c r="O17" s="300"/>
      <c r="P17" s="320" t="s">
        <v>78</v>
      </c>
      <c r="AS17" s="87" t="s">
        <v>79</v>
      </c>
      <c r="AT17" s="87">
        <v>100</v>
      </c>
      <c r="AU17" s="87">
        <v>3</v>
      </c>
      <c r="AX17" s="92"/>
      <c r="BB17" s="87">
        <v>16</v>
      </c>
      <c r="BC17" s="93"/>
      <c r="BF17" s="107"/>
      <c r="BG17" s="107"/>
      <c r="BH17" s="107"/>
      <c r="BI17" s="107"/>
      <c r="BJ17" s="107"/>
      <c r="BK17" s="107"/>
      <c r="BL17" s="107"/>
      <c r="BZ17" s="87">
        <v>8.9999999999999993E-3</v>
      </c>
    </row>
    <row r="18" spans="1:78" ht="9.9499999999999993" customHeight="1" x14ac:dyDescent="0.3">
      <c r="A18" s="259"/>
      <c r="B18" s="285"/>
      <c r="C18" s="286"/>
      <c r="D18" s="286"/>
      <c r="E18" s="286"/>
      <c r="F18" s="287"/>
      <c r="G18" s="288"/>
      <c r="H18" s="288"/>
      <c r="I18" s="288"/>
      <c r="J18" s="302"/>
      <c r="K18" s="302"/>
      <c r="L18" s="303"/>
      <c r="M18" s="301"/>
      <c r="N18" s="302"/>
      <c r="O18" s="303"/>
      <c r="P18" s="321"/>
      <c r="AS18" s="87" t="s">
        <v>80</v>
      </c>
      <c r="AT18" s="87">
        <v>70</v>
      </c>
      <c r="AU18" s="87">
        <v>3</v>
      </c>
      <c r="AX18" s="92"/>
      <c r="BB18" s="88">
        <v>17</v>
      </c>
      <c r="BC18" s="93"/>
      <c r="BF18" s="107"/>
      <c r="BG18" s="107"/>
      <c r="BH18" s="107"/>
      <c r="BI18" s="107"/>
      <c r="BJ18" s="107"/>
      <c r="BK18" s="107"/>
      <c r="BL18" s="107"/>
      <c r="BZ18" s="87">
        <v>0.01</v>
      </c>
    </row>
    <row r="19" spans="1:78" ht="14.1" customHeight="1" x14ac:dyDescent="0.2">
      <c r="A19" s="267" t="s">
        <v>81</v>
      </c>
      <c r="B19" s="115" t="s">
        <v>82</v>
      </c>
      <c r="C19" s="314"/>
      <c r="D19" s="261"/>
      <c r="E19" s="261"/>
      <c r="F19" s="262"/>
      <c r="G19" s="276">
        <v>120</v>
      </c>
      <c r="H19" s="276"/>
      <c r="I19" s="276"/>
      <c r="J19" s="277"/>
      <c r="K19" s="277"/>
      <c r="L19" s="277"/>
      <c r="M19" s="289"/>
      <c r="N19" s="290"/>
      <c r="O19" s="291"/>
      <c r="P19" s="311" t="str">
        <f>IF(J19="","",IF(J19=120,1,0))</f>
        <v/>
      </c>
      <c r="AH19" s="279" t="str">
        <f>IF(F19="","",IF(COUNTIF($AS$13:$AS$19,F19)=0,"",VLOOKUP(F19,$AS$13:$AU$19,2,FALSE)))</f>
        <v/>
      </c>
      <c r="AI19" s="279" t="str">
        <f>IF(F40="","",IF(COUNTIF($AS$13:$AS$19,F40)=0,"",VLOOKUP(F40,$AS$13:$AU$19,2,FALSE)))</f>
        <v/>
      </c>
      <c r="AJ19" s="279" t="str">
        <f>IF(COUNT(AH19:AI19)=0,"",MAX(AH19:AI19))</f>
        <v/>
      </c>
      <c r="AS19" s="87" t="s">
        <v>83</v>
      </c>
      <c r="AT19" s="87">
        <v>70</v>
      </c>
      <c r="AU19" s="87">
        <v>3</v>
      </c>
      <c r="AX19" s="92"/>
      <c r="BB19" s="87">
        <v>18</v>
      </c>
      <c r="BC19" s="93"/>
      <c r="BF19" s="107"/>
      <c r="BG19" s="107"/>
      <c r="BH19" s="107"/>
      <c r="BI19" s="107"/>
      <c r="BJ19" s="107"/>
      <c r="BK19" s="107"/>
      <c r="BL19" s="107"/>
    </row>
    <row r="20" spans="1:78" ht="14.1" customHeight="1" x14ac:dyDescent="0.3">
      <c r="A20" s="268"/>
      <c r="B20" s="116" t="s">
        <v>12</v>
      </c>
      <c r="C20" s="260" t="str">
        <f>IF(C19="","",IF(COUNTIF(Licenciés!$A$3:$A$472,C19)=0,"",VLOOKUP(C19,Classement,2,FALSE)))</f>
        <v/>
      </c>
      <c r="D20" s="260"/>
      <c r="E20" s="260"/>
      <c r="F20" s="263"/>
      <c r="G20" s="276"/>
      <c r="H20" s="276"/>
      <c r="I20" s="276"/>
      <c r="J20" s="277"/>
      <c r="K20" s="277"/>
      <c r="L20" s="277"/>
      <c r="M20" s="292"/>
      <c r="N20" s="293"/>
      <c r="O20" s="294"/>
      <c r="P20" s="312"/>
      <c r="AH20" s="279"/>
      <c r="AI20" s="279"/>
      <c r="AJ20" s="279"/>
      <c r="AX20" s="92"/>
      <c r="BB20" s="88">
        <v>19</v>
      </c>
      <c r="BC20" s="93"/>
      <c r="BF20" s="107"/>
      <c r="BG20" s="107"/>
      <c r="BH20" s="107"/>
      <c r="BI20" s="107"/>
      <c r="BJ20" s="107"/>
      <c r="BK20" s="107"/>
      <c r="BL20" s="107"/>
    </row>
    <row r="21" spans="1:78" ht="14.1" customHeight="1" x14ac:dyDescent="0.2">
      <c r="A21" s="269"/>
      <c r="B21" s="118"/>
      <c r="C21" s="260"/>
      <c r="D21" s="260"/>
      <c r="E21" s="260"/>
      <c r="F21" s="263"/>
      <c r="G21" s="276"/>
      <c r="H21" s="276"/>
      <c r="I21" s="276"/>
      <c r="J21" s="277"/>
      <c r="K21" s="277"/>
      <c r="L21" s="277"/>
      <c r="M21" s="295"/>
      <c r="N21" s="296"/>
      <c r="O21" s="297"/>
      <c r="P21" s="313"/>
      <c r="AH21" s="279"/>
      <c r="AI21" s="279"/>
      <c r="AJ21" s="279"/>
      <c r="AX21" s="92"/>
      <c r="BC21" s="93"/>
      <c r="BL21" s="107"/>
    </row>
    <row r="22" spans="1:78" ht="14.1" customHeight="1" x14ac:dyDescent="0.2">
      <c r="A22" s="267" t="s">
        <v>81</v>
      </c>
      <c r="B22" s="115" t="s">
        <v>82</v>
      </c>
      <c r="C22" s="261"/>
      <c r="D22" s="261"/>
      <c r="E22" s="261"/>
      <c r="F22" s="262"/>
      <c r="G22" s="276">
        <v>120</v>
      </c>
      <c r="H22" s="276"/>
      <c r="I22" s="276"/>
      <c r="J22" s="277"/>
      <c r="K22" s="277"/>
      <c r="L22" s="277"/>
      <c r="M22" s="289"/>
      <c r="N22" s="290"/>
      <c r="O22" s="291"/>
      <c r="P22" s="311" t="str">
        <f>IF(J22="","",IF(J22=120,1,0))</f>
        <v/>
      </c>
      <c r="AH22" s="279" t="str">
        <f>IF(F22="","",IF(COUNTIF($AS$24:$AS$28,F22)=0,"",VLOOKUP(F22,$AS$24:$AT$28,2,FALSE)))</f>
        <v/>
      </c>
      <c r="AI22" s="279" t="str">
        <f>IF(F43="","",IF(COUNTIF($AS$24:$AS$28,F43)=0,"",VLOOKUP(F43,$AS$24:$AT$28,2,FALSE)))</f>
        <v/>
      </c>
      <c r="AJ22" s="279" t="str">
        <f>IF(COUNT(AH22:AI22)=0,"",MAX(AH22:AI22))</f>
        <v/>
      </c>
      <c r="AS22" s="317" t="s">
        <v>84</v>
      </c>
      <c r="AT22" s="317"/>
      <c r="AU22" s="317"/>
      <c r="AX22" s="92"/>
      <c r="BC22" s="93"/>
      <c r="BL22" s="107"/>
      <c r="BZ22" s="87">
        <v>1.0999999999999999E-2</v>
      </c>
    </row>
    <row r="23" spans="1:78" ht="14.1" customHeight="1" x14ac:dyDescent="0.2">
      <c r="A23" s="268"/>
      <c r="B23" s="116" t="s">
        <v>12</v>
      </c>
      <c r="C23" s="260" t="str">
        <f>IF(C22="","",IF(COUNTIF(Licenciés!$A$3:$A$472,C22)=0,"",VLOOKUP(C22,Classement,2,FALSE)))</f>
        <v/>
      </c>
      <c r="D23" s="260"/>
      <c r="E23" s="260"/>
      <c r="F23" s="263"/>
      <c r="G23" s="276"/>
      <c r="H23" s="276"/>
      <c r="I23" s="276"/>
      <c r="J23" s="277"/>
      <c r="K23" s="277"/>
      <c r="L23" s="277"/>
      <c r="M23" s="292"/>
      <c r="N23" s="293"/>
      <c r="O23" s="294"/>
      <c r="P23" s="312"/>
      <c r="AH23" s="279"/>
      <c r="AI23" s="279"/>
      <c r="AJ23" s="279"/>
      <c r="AS23" s="107"/>
      <c r="AT23" s="107"/>
      <c r="AU23" s="107"/>
      <c r="AX23" s="92"/>
      <c r="BC23" s="93"/>
      <c r="BL23" s="107"/>
    </row>
    <row r="24" spans="1:78" ht="14.1" customHeight="1" x14ac:dyDescent="0.2">
      <c r="A24" s="269"/>
      <c r="B24" s="118"/>
      <c r="C24" s="260"/>
      <c r="D24" s="260"/>
      <c r="E24" s="260"/>
      <c r="F24" s="263"/>
      <c r="G24" s="276"/>
      <c r="H24" s="276"/>
      <c r="I24" s="276"/>
      <c r="J24" s="277"/>
      <c r="K24" s="277"/>
      <c r="L24" s="277"/>
      <c r="M24" s="295"/>
      <c r="N24" s="296"/>
      <c r="O24" s="297"/>
      <c r="P24" s="313"/>
      <c r="AH24" s="279"/>
      <c r="AI24" s="279"/>
      <c r="AJ24" s="279"/>
      <c r="AS24" s="108" t="s">
        <v>62</v>
      </c>
      <c r="AT24" s="87">
        <v>200</v>
      </c>
      <c r="AU24" s="87">
        <v>1</v>
      </c>
      <c r="AX24" s="92"/>
      <c r="BC24" s="93"/>
      <c r="BZ24" s="87">
        <v>1.2E-2</v>
      </c>
    </row>
    <row r="25" spans="1:78" ht="14.1" customHeight="1" x14ac:dyDescent="0.2">
      <c r="A25" s="267" t="s">
        <v>85</v>
      </c>
      <c r="B25" s="115" t="s">
        <v>82</v>
      </c>
      <c r="C25" s="261"/>
      <c r="D25" s="261"/>
      <c r="E25" s="261"/>
      <c r="F25" s="262"/>
      <c r="G25" s="276">
        <v>120</v>
      </c>
      <c r="H25" s="276"/>
      <c r="I25" s="276"/>
      <c r="J25" s="277"/>
      <c r="K25" s="277"/>
      <c r="L25" s="277"/>
      <c r="M25" s="289"/>
      <c r="N25" s="290"/>
      <c r="O25" s="291"/>
      <c r="P25" s="311" t="str">
        <f>IF(J25="","",IF(J25=120,2,0))</f>
        <v/>
      </c>
      <c r="AH25" s="279" t="str">
        <f>IF(F25="","",IF(COUNTIF($AS$32:$AS$36,F25)=0,"",VLOOKUP(F25,$AS$32:$AT$36,2,FALSE)))</f>
        <v/>
      </c>
      <c r="AI25" s="279" t="str">
        <f>IF(F46="","",IF(COUNTIF($AS$32:$AS$36,F46)=0,"",VLOOKUP(F46,$AS$32:$AT$36,2,FALSE)))</f>
        <v/>
      </c>
      <c r="AJ25" s="279" t="str">
        <f>IF(COUNT(AH25:AI25)=0,"",MAX(AH25:AI25))</f>
        <v/>
      </c>
      <c r="AS25" s="108" t="s">
        <v>68</v>
      </c>
      <c r="AT25" s="87">
        <v>200</v>
      </c>
      <c r="AU25" s="87">
        <v>1</v>
      </c>
      <c r="AX25" s="92"/>
      <c r="BC25" s="93"/>
    </row>
    <row r="26" spans="1:78" ht="14.1" customHeight="1" x14ac:dyDescent="0.2">
      <c r="A26" s="268"/>
      <c r="B26" s="116" t="s">
        <v>12</v>
      </c>
      <c r="C26" s="260" t="str">
        <f>IF(C25="","",IF(COUNTIF(Licenciés!$A$3:$A$472,C25)=0,"",VLOOKUP(C25,Classement,2,FALSE)))</f>
        <v/>
      </c>
      <c r="D26" s="260"/>
      <c r="E26" s="260"/>
      <c r="F26" s="263"/>
      <c r="G26" s="276"/>
      <c r="H26" s="276"/>
      <c r="I26" s="276"/>
      <c r="J26" s="277"/>
      <c r="K26" s="277"/>
      <c r="L26" s="277"/>
      <c r="M26" s="292"/>
      <c r="N26" s="293"/>
      <c r="O26" s="294"/>
      <c r="P26" s="312"/>
      <c r="AH26" s="279"/>
      <c r="AI26" s="279"/>
      <c r="AJ26" s="279"/>
      <c r="AS26" s="108" t="s">
        <v>67</v>
      </c>
      <c r="AT26" s="87">
        <v>150</v>
      </c>
      <c r="AU26" s="87">
        <v>2</v>
      </c>
      <c r="AX26" s="92"/>
      <c r="BC26" s="93"/>
    </row>
    <row r="27" spans="1:78" ht="14.1" customHeight="1" x14ac:dyDescent="0.2">
      <c r="A27" s="268"/>
      <c r="B27" s="118"/>
      <c r="C27" s="260"/>
      <c r="D27" s="260"/>
      <c r="E27" s="260"/>
      <c r="F27" s="263"/>
      <c r="G27" s="276"/>
      <c r="H27" s="276"/>
      <c r="I27" s="276"/>
      <c r="J27" s="277"/>
      <c r="K27" s="277"/>
      <c r="L27" s="277"/>
      <c r="M27" s="292"/>
      <c r="N27" s="293"/>
      <c r="O27" s="294"/>
      <c r="P27" s="312"/>
      <c r="AH27" s="279"/>
      <c r="AI27" s="279"/>
      <c r="AJ27" s="279"/>
      <c r="AS27" s="108" t="s">
        <v>66</v>
      </c>
      <c r="AT27" s="87">
        <v>120</v>
      </c>
      <c r="AU27" s="87">
        <v>3</v>
      </c>
      <c r="AX27" s="92"/>
      <c r="BC27" s="93"/>
    </row>
    <row r="28" spans="1:78" ht="14.1" customHeight="1" x14ac:dyDescent="0.2">
      <c r="A28" s="268"/>
      <c r="B28" s="115" t="s">
        <v>82</v>
      </c>
      <c r="C28" s="261"/>
      <c r="D28" s="261"/>
      <c r="E28" s="261"/>
      <c r="F28" s="262"/>
      <c r="G28" s="276"/>
      <c r="H28" s="276"/>
      <c r="I28" s="276"/>
      <c r="J28" s="277"/>
      <c r="K28" s="277"/>
      <c r="L28" s="277"/>
      <c r="M28" s="292"/>
      <c r="N28" s="293"/>
      <c r="O28" s="294"/>
      <c r="P28" s="312"/>
      <c r="AH28" s="279" t="str">
        <f>IF(F28="","",IF(COUNTIF($AS$32:$AS$36,F28)=0,"",VLOOKUP(F28,$AS$32:$AT$36,2,FALSE)))</f>
        <v/>
      </c>
      <c r="AI28" s="279" t="str">
        <f>IF(F49="","",IF(COUNTIF($AS$32:$AS$36,F49)=0,"",VLOOKUP(F49,$AS$32:$AT$36,2,FALSE)))</f>
        <v/>
      </c>
      <c r="AJ28" s="279" t="str">
        <f>IF(COUNT(AH28:AI28)=0,"",MAX(AH28:AI28))</f>
        <v/>
      </c>
      <c r="AS28" s="108" t="s">
        <v>61</v>
      </c>
      <c r="AT28" s="87">
        <v>80</v>
      </c>
      <c r="AU28" s="87">
        <v>3</v>
      </c>
      <c r="BC28" s="93"/>
      <c r="BZ28" s="87">
        <v>1.2999999999999999E-2</v>
      </c>
    </row>
    <row r="29" spans="1:78" ht="14.1" customHeight="1" x14ac:dyDescent="0.2">
      <c r="A29" s="268"/>
      <c r="B29" s="116" t="s">
        <v>12</v>
      </c>
      <c r="C29" s="260" t="str">
        <f>IF(C28="","",IF(COUNTIF(Licenciés!$A$3:$A$472,C28)=0,"",VLOOKUP(C28,Classement,2,FALSE)))</f>
        <v/>
      </c>
      <c r="D29" s="260"/>
      <c r="E29" s="260"/>
      <c r="F29" s="263"/>
      <c r="G29" s="276"/>
      <c r="H29" s="276"/>
      <c r="I29" s="276"/>
      <c r="J29" s="277"/>
      <c r="K29" s="277"/>
      <c r="L29" s="277"/>
      <c r="M29" s="292"/>
      <c r="N29" s="293"/>
      <c r="O29" s="294"/>
      <c r="P29" s="312"/>
      <c r="AH29" s="279"/>
      <c r="AI29" s="279"/>
      <c r="AJ29" s="279"/>
      <c r="BC29" s="93"/>
    </row>
    <row r="30" spans="1:78" ht="14.1" customHeight="1" x14ac:dyDescent="0.2">
      <c r="A30" s="269"/>
      <c r="B30" s="118"/>
      <c r="C30" s="270"/>
      <c r="D30" s="270"/>
      <c r="E30" s="270"/>
      <c r="F30" s="271"/>
      <c r="G30" s="276"/>
      <c r="H30" s="276"/>
      <c r="I30" s="276"/>
      <c r="J30" s="277"/>
      <c r="K30" s="277"/>
      <c r="L30" s="277"/>
      <c r="M30" s="295"/>
      <c r="N30" s="296"/>
      <c r="O30" s="297"/>
      <c r="P30" s="313"/>
      <c r="AH30" s="279"/>
      <c r="AI30" s="279"/>
      <c r="AJ30" s="279"/>
      <c r="BC30" s="93"/>
      <c r="BZ30" s="87">
        <v>1.4E-2</v>
      </c>
    </row>
    <row r="31" spans="1:78" ht="14.1" customHeight="1" x14ac:dyDescent="0.2">
      <c r="A31" s="92"/>
      <c r="B31" s="92"/>
      <c r="C31" s="92"/>
      <c r="D31" s="92"/>
      <c r="E31" s="92"/>
      <c r="F31" s="119"/>
      <c r="G31" s="119"/>
      <c r="H31" s="119"/>
      <c r="I31" s="119"/>
      <c r="J31" s="119"/>
      <c r="K31" s="91"/>
      <c r="L31" s="117"/>
      <c r="M31" s="272" t="s">
        <v>86</v>
      </c>
      <c r="N31" s="273"/>
      <c r="O31" s="273"/>
      <c r="P31" s="315" t="str">
        <f>IF(P19="","",(SUM(P19:P30)))</f>
        <v/>
      </c>
      <c r="AH31" s="279"/>
      <c r="AI31" s="279"/>
      <c r="AJ31" s="279"/>
      <c r="AS31" s="317" t="s">
        <v>87</v>
      </c>
      <c r="AT31" s="317"/>
      <c r="AU31" s="317"/>
      <c r="BC31" s="93"/>
    </row>
    <row r="32" spans="1:78" ht="14.1" customHeight="1" x14ac:dyDescent="0.2">
      <c r="A32" s="92"/>
      <c r="B32" s="92"/>
      <c r="C32" s="92"/>
      <c r="D32" s="92"/>
      <c r="E32" s="92"/>
      <c r="F32" s="119"/>
      <c r="G32" s="119"/>
      <c r="H32" s="119"/>
      <c r="I32" s="119"/>
      <c r="J32" s="119"/>
      <c r="K32" s="91"/>
      <c r="L32" s="91"/>
      <c r="M32" s="274"/>
      <c r="N32" s="275"/>
      <c r="O32" s="275"/>
      <c r="P32" s="316"/>
      <c r="AH32" s="279"/>
      <c r="AI32" s="279"/>
      <c r="AJ32" s="279"/>
      <c r="AS32" s="108" t="s">
        <v>62</v>
      </c>
      <c r="AT32" s="87">
        <v>100</v>
      </c>
      <c r="AU32" s="87">
        <v>1</v>
      </c>
      <c r="BC32" s="93"/>
    </row>
    <row r="33" spans="1:78" ht="14.1" customHeight="1" x14ac:dyDescent="0.2">
      <c r="A33" s="92"/>
      <c r="B33" s="92"/>
      <c r="C33" s="92"/>
      <c r="D33" s="92"/>
      <c r="E33" s="92"/>
      <c r="F33" s="92"/>
      <c r="G33" s="92"/>
      <c r="H33" s="92"/>
      <c r="I33" s="92"/>
      <c r="J33" s="92"/>
      <c r="M33" s="120"/>
      <c r="N33" s="120"/>
      <c r="O33" s="120"/>
      <c r="AH33" s="279"/>
      <c r="AI33" s="279"/>
      <c r="AJ33" s="279"/>
      <c r="AS33" s="108" t="s">
        <v>68</v>
      </c>
      <c r="AT33" s="87">
        <v>100</v>
      </c>
      <c r="AU33" s="87">
        <v>1</v>
      </c>
      <c r="BC33" s="93"/>
    </row>
    <row r="34" spans="1:78" ht="14.1" customHeight="1" x14ac:dyDescent="0.2">
      <c r="A34" s="92"/>
      <c r="B34" s="92"/>
      <c r="C34" s="92"/>
      <c r="D34" s="92"/>
      <c r="E34" s="92"/>
      <c r="F34" s="92"/>
      <c r="G34" s="92"/>
      <c r="H34" s="92"/>
      <c r="I34" s="92"/>
      <c r="J34" s="92"/>
      <c r="M34" s="120"/>
      <c r="N34" s="120"/>
      <c r="O34" s="120"/>
      <c r="AH34" s="279"/>
      <c r="AI34" s="279"/>
      <c r="AJ34" s="279"/>
      <c r="AS34" s="108" t="s">
        <v>66</v>
      </c>
      <c r="AT34" s="87">
        <v>80</v>
      </c>
      <c r="AU34" s="87">
        <v>2</v>
      </c>
      <c r="BC34" s="93"/>
    </row>
    <row r="35" spans="1:78" ht="14.1" customHeight="1" x14ac:dyDescent="0.2">
      <c r="A35" s="92"/>
      <c r="B35" s="92"/>
      <c r="C35" s="92"/>
      <c r="D35" s="92"/>
      <c r="E35" s="92"/>
      <c r="F35" s="92"/>
      <c r="G35" s="92"/>
      <c r="H35" s="92"/>
      <c r="I35" s="92"/>
      <c r="J35" s="92"/>
      <c r="M35" s="120"/>
      <c r="N35" s="120"/>
      <c r="O35" s="120"/>
      <c r="AH35" s="279"/>
      <c r="AI35" s="279"/>
      <c r="AJ35" s="279"/>
      <c r="AS35" s="108" t="s">
        <v>61</v>
      </c>
      <c r="AT35" s="87">
        <v>60</v>
      </c>
      <c r="AU35" s="87">
        <v>3</v>
      </c>
      <c r="BC35" s="93"/>
    </row>
    <row r="36" spans="1:78" ht="14.1" customHeight="1" x14ac:dyDescent="0.2">
      <c r="A36" s="253" t="s">
        <v>21</v>
      </c>
      <c r="B36" s="254"/>
      <c r="C36" s="254"/>
      <c r="D36" s="257"/>
      <c r="E36" s="257"/>
      <c r="F36" s="257"/>
      <c r="G36" s="257"/>
      <c r="H36" s="257"/>
      <c r="I36" s="109"/>
      <c r="J36" s="109"/>
      <c r="K36" s="254" t="s">
        <v>70</v>
      </c>
      <c r="L36" s="254"/>
      <c r="M36" s="254"/>
      <c r="N36" s="318"/>
      <c r="O36" s="110"/>
      <c r="P36" s="111"/>
      <c r="AH36" s="279"/>
      <c r="AI36" s="279"/>
      <c r="AJ36" s="279"/>
      <c r="AS36" s="108" t="s">
        <v>79</v>
      </c>
      <c r="AT36" s="87">
        <v>40</v>
      </c>
      <c r="AU36" s="87">
        <v>3</v>
      </c>
      <c r="BC36" s="93" t="s">
        <v>31</v>
      </c>
      <c r="BF36" s="87" t="s">
        <v>32</v>
      </c>
      <c r="BI36" s="87" t="s">
        <v>33</v>
      </c>
      <c r="BL36" s="87" t="s">
        <v>1</v>
      </c>
    </row>
    <row r="37" spans="1:78" ht="9.9499999999999993" customHeight="1" x14ac:dyDescent="0.2">
      <c r="A37" s="255"/>
      <c r="B37" s="256"/>
      <c r="C37" s="256"/>
      <c r="D37" s="258"/>
      <c r="E37" s="258"/>
      <c r="F37" s="258"/>
      <c r="G37" s="258"/>
      <c r="H37" s="258"/>
      <c r="I37" s="112"/>
      <c r="J37" s="112"/>
      <c r="K37" s="256"/>
      <c r="L37" s="256"/>
      <c r="M37" s="256"/>
      <c r="N37" s="319"/>
      <c r="O37" s="113"/>
      <c r="P37" s="114"/>
      <c r="BA37" s="121" t="s">
        <v>62</v>
      </c>
      <c r="BB37" s="121">
        <v>1</v>
      </c>
      <c r="BC37" s="122">
        <v>1</v>
      </c>
      <c r="BD37" s="121" t="s">
        <v>63</v>
      </c>
      <c r="BE37" s="87">
        <v>1</v>
      </c>
      <c r="BF37" s="87">
        <v>1</v>
      </c>
      <c r="BG37" s="87">
        <v>200</v>
      </c>
      <c r="BH37" s="87">
        <v>1</v>
      </c>
      <c r="BI37" s="87">
        <v>1</v>
      </c>
      <c r="BJ37" s="87">
        <v>100</v>
      </c>
      <c r="BK37" s="87">
        <v>1</v>
      </c>
      <c r="BL37" s="87">
        <v>1</v>
      </c>
      <c r="BM37" s="87">
        <v>35</v>
      </c>
      <c r="BZ37" s="87">
        <v>1.4999999999999999E-2</v>
      </c>
    </row>
    <row r="38" spans="1:78" ht="9.9499999999999993" customHeight="1" x14ac:dyDescent="0.2">
      <c r="A38" s="259"/>
      <c r="B38" s="282" t="s">
        <v>75</v>
      </c>
      <c r="C38" s="283"/>
      <c r="D38" s="283"/>
      <c r="E38" s="283"/>
      <c r="F38" s="284"/>
      <c r="G38" s="288" t="s">
        <v>76</v>
      </c>
      <c r="H38" s="288"/>
      <c r="I38" s="288"/>
      <c r="J38" s="299" t="s">
        <v>13</v>
      </c>
      <c r="K38" s="299"/>
      <c r="L38" s="300"/>
      <c r="M38" s="298" t="s">
        <v>77</v>
      </c>
      <c r="N38" s="299"/>
      <c r="O38" s="300"/>
      <c r="P38" s="320" t="s">
        <v>78</v>
      </c>
      <c r="BA38" s="121" t="s">
        <v>88</v>
      </c>
      <c r="BB38" s="121">
        <v>2</v>
      </c>
      <c r="BC38" s="122">
        <v>1</v>
      </c>
      <c r="BD38" s="121" t="s">
        <v>63</v>
      </c>
      <c r="BE38" s="87">
        <v>2</v>
      </c>
      <c r="BF38" s="87">
        <v>1</v>
      </c>
      <c r="BG38" s="87">
        <v>200</v>
      </c>
      <c r="BH38" s="87">
        <v>2</v>
      </c>
      <c r="BI38" s="87">
        <v>1</v>
      </c>
      <c r="BJ38" s="87">
        <v>100</v>
      </c>
      <c r="BK38" s="87">
        <v>2</v>
      </c>
      <c r="BL38" s="87">
        <v>1</v>
      </c>
      <c r="BM38" s="87">
        <v>35</v>
      </c>
      <c r="BZ38" s="87">
        <v>1.6E-2</v>
      </c>
    </row>
    <row r="39" spans="1:78" ht="9.9499999999999993" customHeight="1" x14ac:dyDescent="0.2">
      <c r="A39" s="259"/>
      <c r="B39" s="285"/>
      <c r="C39" s="286"/>
      <c r="D39" s="286"/>
      <c r="E39" s="286"/>
      <c r="F39" s="287"/>
      <c r="G39" s="288"/>
      <c r="H39" s="288"/>
      <c r="I39" s="288"/>
      <c r="J39" s="302"/>
      <c r="K39" s="302"/>
      <c r="L39" s="303"/>
      <c r="M39" s="301"/>
      <c r="N39" s="302"/>
      <c r="O39" s="303"/>
      <c r="P39" s="321"/>
      <c r="AS39" s="317" t="s">
        <v>89</v>
      </c>
      <c r="AT39" s="317"/>
      <c r="AU39" s="317"/>
      <c r="BA39" s="87" t="s">
        <v>67</v>
      </c>
      <c r="BC39" s="93"/>
      <c r="BE39" s="87">
        <v>3</v>
      </c>
      <c r="BF39" s="87">
        <v>2</v>
      </c>
      <c r="BG39" s="87">
        <v>150</v>
      </c>
      <c r="BH39" s="87">
        <v>3</v>
      </c>
      <c r="BI39" s="87">
        <v>2</v>
      </c>
      <c r="BJ39" s="87">
        <v>80</v>
      </c>
      <c r="BK39" s="87">
        <v>3</v>
      </c>
      <c r="BL39" s="87">
        <v>2</v>
      </c>
      <c r="BM39" s="87">
        <v>30</v>
      </c>
      <c r="BZ39" s="87">
        <v>1.7000000000000001E-2</v>
      </c>
    </row>
    <row r="40" spans="1:78" ht="14.1" customHeight="1" x14ac:dyDescent="0.2">
      <c r="A40" s="267" t="s">
        <v>81</v>
      </c>
      <c r="B40" s="115" t="s">
        <v>82</v>
      </c>
      <c r="C40" s="261"/>
      <c r="D40" s="261"/>
      <c r="E40" s="261"/>
      <c r="F40" s="262"/>
      <c r="G40" s="276">
        <v>120</v>
      </c>
      <c r="H40" s="276"/>
      <c r="I40" s="276"/>
      <c r="J40" s="277"/>
      <c r="K40" s="277"/>
      <c r="L40" s="277"/>
      <c r="M40" s="289"/>
      <c r="N40" s="290"/>
      <c r="O40" s="291"/>
      <c r="P40" s="311" t="str">
        <f>IF(J40="","",IF(J40=120,1,0))</f>
        <v/>
      </c>
      <c r="AS40" s="108" t="s">
        <v>62</v>
      </c>
      <c r="AT40" s="87">
        <v>35</v>
      </c>
      <c r="AU40" s="87">
        <v>1</v>
      </c>
      <c r="BA40" s="87" t="s">
        <v>90</v>
      </c>
      <c r="BB40" s="87">
        <v>4</v>
      </c>
      <c r="BC40" s="93">
        <v>2</v>
      </c>
      <c r="BD40" s="87" t="s">
        <v>71</v>
      </c>
      <c r="BE40" s="87">
        <v>4</v>
      </c>
      <c r="BF40" s="87">
        <v>3</v>
      </c>
      <c r="BG40" s="87">
        <v>120</v>
      </c>
      <c r="BH40" s="87">
        <v>4</v>
      </c>
      <c r="BI40" s="87">
        <v>3</v>
      </c>
      <c r="BJ40" s="87">
        <v>60</v>
      </c>
      <c r="BK40" s="87">
        <v>4</v>
      </c>
      <c r="BL40" s="87">
        <v>3</v>
      </c>
      <c r="BM40" s="87">
        <v>25</v>
      </c>
      <c r="BZ40" s="87">
        <v>1.7999999999999999E-2</v>
      </c>
    </row>
    <row r="41" spans="1:78" ht="14.1" customHeight="1" x14ac:dyDescent="0.2">
      <c r="A41" s="268"/>
      <c r="B41" s="116" t="s">
        <v>12</v>
      </c>
      <c r="C41" s="260" t="str">
        <f>IF(C40="","",IF(COUNTIF(Licenciés!$A$3:$A$472,C40)=0,"",VLOOKUP(C40,Classement,2,FALSE)))</f>
        <v/>
      </c>
      <c r="D41" s="260"/>
      <c r="E41" s="260"/>
      <c r="F41" s="263"/>
      <c r="G41" s="276"/>
      <c r="H41" s="276"/>
      <c r="I41" s="276"/>
      <c r="J41" s="277"/>
      <c r="K41" s="277"/>
      <c r="L41" s="277"/>
      <c r="M41" s="292"/>
      <c r="N41" s="293"/>
      <c r="O41" s="294"/>
      <c r="P41" s="312"/>
      <c r="AS41" s="108" t="s">
        <v>68</v>
      </c>
      <c r="AT41" s="87">
        <v>35</v>
      </c>
      <c r="AU41" s="87">
        <v>1</v>
      </c>
      <c r="BA41" s="87" t="s">
        <v>61</v>
      </c>
      <c r="BB41" s="87">
        <v>5</v>
      </c>
      <c r="BC41" s="93">
        <v>3</v>
      </c>
      <c r="BD41" s="87">
        <v>150</v>
      </c>
      <c r="BE41" s="87">
        <v>5</v>
      </c>
      <c r="BF41" s="87">
        <v>3</v>
      </c>
      <c r="BG41" s="87">
        <v>80</v>
      </c>
      <c r="BH41" s="87">
        <v>5</v>
      </c>
      <c r="BI41" s="87">
        <v>3</v>
      </c>
      <c r="BJ41" s="87">
        <v>40</v>
      </c>
      <c r="BK41" s="87">
        <v>5</v>
      </c>
      <c r="BL41" s="87">
        <v>3</v>
      </c>
      <c r="BM41" s="87">
        <v>20</v>
      </c>
      <c r="BZ41" s="87">
        <v>1.9E-2</v>
      </c>
    </row>
    <row r="42" spans="1:78" ht="14.1" customHeight="1" x14ac:dyDescent="0.2">
      <c r="A42" s="269"/>
      <c r="B42" s="118"/>
      <c r="C42" s="260"/>
      <c r="D42" s="260"/>
      <c r="E42" s="260"/>
      <c r="F42" s="263"/>
      <c r="G42" s="276"/>
      <c r="H42" s="276"/>
      <c r="I42" s="276"/>
      <c r="J42" s="277"/>
      <c r="K42" s="277"/>
      <c r="L42" s="277"/>
      <c r="M42" s="295"/>
      <c r="N42" s="296"/>
      <c r="O42" s="297"/>
      <c r="P42" s="313"/>
      <c r="AS42" s="108" t="s">
        <v>67</v>
      </c>
      <c r="AT42" s="87">
        <v>30</v>
      </c>
      <c r="AU42" s="87">
        <v>2</v>
      </c>
      <c r="BA42" s="87" t="s">
        <v>79</v>
      </c>
      <c r="BB42" s="87">
        <v>6</v>
      </c>
      <c r="BC42" s="93">
        <v>3</v>
      </c>
      <c r="BD42" s="87">
        <v>100</v>
      </c>
      <c r="BE42" s="87">
        <v>6</v>
      </c>
      <c r="BH42" s="87">
        <v>6</v>
      </c>
      <c r="BK42" s="87">
        <v>6</v>
      </c>
      <c r="BZ42" s="87">
        <v>0.02</v>
      </c>
    </row>
    <row r="43" spans="1:78" ht="14.1" customHeight="1" x14ac:dyDescent="0.2">
      <c r="A43" s="267" t="s">
        <v>81</v>
      </c>
      <c r="B43" s="115" t="s">
        <v>82</v>
      </c>
      <c r="C43" s="261"/>
      <c r="D43" s="261"/>
      <c r="E43" s="261"/>
      <c r="F43" s="262"/>
      <c r="G43" s="276">
        <v>120</v>
      </c>
      <c r="H43" s="276"/>
      <c r="I43" s="276"/>
      <c r="J43" s="277"/>
      <c r="K43" s="277"/>
      <c r="L43" s="277"/>
      <c r="M43" s="289"/>
      <c r="N43" s="290"/>
      <c r="O43" s="291"/>
      <c r="P43" s="311" t="str">
        <f>IF(J43="","",IF(J43=120,1,0))</f>
        <v/>
      </c>
      <c r="AS43" s="108" t="s">
        <v>66</v>
      </c>
      <c r="AT43" s="87">
        <v>25</v>
      </c>
      <c r="AU43" s="87">
        <v>3</v>
      </c>
      <c r="BA43" s="87" t="s">
        <v>80</v>
      </c>
      <c r="BB43" s="87">
        <v>7</v>
      </c>
      <c r="BC43" s="87">
        <v>3</v>
      </c>
      <c r="BD43" s="87">
        <v>70</v>
      </c>
      <c r="BE43" s="87">
        <v>7</v>
      </c>
      <c r="BH43" s="87">
        <v>7</v>
      </c>
      <c r="BK43" s="87">
        <v>7</v>
      </c>
      <c r="BZ43" s="87">
        <v>2.1000000000000001E-2</v>
      </c>
    </row>
    <row r="44" spans="1:78" ht="14.1" customHeight="1" x14ac:dyDescent="0.2">
      <c r="A44" s="268"/>
      <c r="B44" s="116" t="s">
        <v>12</v>
      </c>
      <c r="C44" s="260" t="str">
        <f>IF(C43="","",IF(COUNTIF(Licenciés!$A$3:$A$472,C43)=0,"",VLOOKUP(C43,Classement,2,FALSE)))</f>
        <v/>
      </c>
      <c r="D44" s="260"/>
      <c r="E44" s="260"/>
      <c r="F44" s="263"/>
      <c r="G44" s="276"/>
      <c r="H44" s="276"/>
      <c r="I44" s="276"/>
      <c r="J44" s="277"/>
      <c r="K44" s="277"/>
      <c r="L44" s="277"/>
      <c r="M44" s="292"/>
      <c r="N44" s="293"/>
      <c r="O44" s="294"/>
      <c r="P44" s="312"/>
      <c r="AS44" s="108" t="s">
        <v>61</v>
      </c>
      <c r="AT44" s="87">
        <v>20</v>
      </c>
      <c r="AU44" s="87">
        <v>3</v>
      </c>
      <c r="BA44" s="87" t="s">
        <v>83</v>
      </c>
      <c r="BB44" s="87">
        <v>8</v>
      </c>
      <c r="BC44" s="87">
        <v>3</v>
      </c>
      <c r="BD44" s="87">
        <v>70</v>
      </c>
      <c r="BZ44" s="87">
        <v>2.1999999999999999E-2</v>
      </c>
    </row>
    <row r="45" spans="1:78" ht="14.1" customHeight="1" x14ac:dyDescent="0.2">
      <c r="A45" s="269"/>
      <c r="B45" s="118"/>
      <c r="C45" s="260"/>
      <c r="D45" s="260"/>
      <c r="E45" s="260"/>
      <c r="F45" s="263"/>
      <c r="G45" s="276"/>
      <c r="H45" s="276"/>
      <c r="I45" s="276"/>
      <c r="J45" s="277"/>
      <c r="K45" s="277"/>
      <c r="L45" s="277"/>
      <c r="M45" s="295"/>
      <c r="N45" s="296"/>
      <c r="O45" s="297"/>
      <c r="P45" s="313"/>
      <c r="AS45" s="108" t="s">
        <v>79</v>
      </c>
      <c r="AT45" s="87">
        <v>20</v>
      </c>
      <c r="AU45" s="87">
        <v>3</v>
      </c>
      <c r="BZ45" s="87">
        <v>2.3E-2</v>
      </c>
    </row>
    <row r="46" spans="1:78" ht="14.1" customHeight="1" x14ac:dyDescent="0.2">
      <c r="A46" s="267" t="s">
        <v>85</v>
      </c>
      <c r="B46" s="115" t="s">
        <v>82</v>
      </c>
      <c r="C46" s="314"/>
      <c r="D46" s="261"/>
      <c r="E46" s="261"/>
      <c r="F46" s="262"/>
      <c r="G46" s="276">
        <v>120</v>
      </c>
      <c r="H46" s="276"/>
      <c r="I46" s="276"/>
      <c r="J46" s="277"/>
      <c r="K46" s="277"/>
      <c r="L46" s="277"/>
      <c r="M46" s="289"/>
      <c r="N46" s="290"/>
      <c r="O46" s="291"/>
      <c r="P46" s="311" t="str">
        <f>IF(J46="","",IF(J46=120,2,0))</f>
        <v/>
      </c>
      <c r="AS46" s="108"/>
      <c r="BZ46" s="87">
        <v>2.4E-2</v>
      </c>
    </row>
    <row r="47" spans="1:78" ht="14.1" customHeight="1" x14ac:dyDescent="0.2">
      <c r="A47" s="268"/>
      <c r="B47" s="116" t="s">
        <v>12</v>
      </c>
      <c r="C47" s="260" t="str">
        <f>IF(C46="","",IF(COUNTIF(Licenciés!$A$3:$A$472,C46)=0,"",VLOOKUP(C46,Classement,2,FALSE)))</f>
        <v/>
      </c>
      <c r="D47" s="260"/>
      <c r="E47" s="260"/>
      <c r="F47" s="263"/>
      <c r="G47" s="276"/>
      <c r="H47" s="276"/>
      <c r="I47" s="276"/>
      <c r="J47" s="277"/>
      <c r="K47" s="277"/>
      <c r="L47" s="277"/>
      <c r="M47" s="292"/>
      <c r="N47" s="293"/>
      <c r="O47" s="294"/>
      <c r="P47" s="312"/>
    </row>
    <row r="48" spans="1:78" ht="14.1" customHeight="1" x14ac:dyDescent="0.2">
      <c r="A48" s="268"/>
      <c r="B48" s="118"/>
      <c r="C48" s="260"/>
      <c r="D48" s="260"/>
      <c r="E48" s="260"/>
      <c r="F48" s="263"/>
      <c r="G48" s="276"/>
      <c r="H48" s="276"/>
      <c r="I48" s="276"/>
      <c r="J48" s="277"/>
      <c r="K48" s="277"/>
      <c r="L48" s="277"/>
      <c r="M48" s="292"/>
      <c r="N48" s="293"/>
      <c r="O48" s="294"/>
      <c r="P48" s="312"/>
      <c r="BZ48" s="87">
        <v>2.5000000000000001E-2</v>
      </c>
    </row>
    <row r="49" spans="1:78" ht="14.1" customHeight="1" x14ac:dyDescent="0.2">
      <c r="A49" s="268"/>
      <c r="B49" s="115" t="s">
        <v>82</v>
      </c>
      <c r="C49" s="261"/>
      <c r="D49" s="261"/>
      <c r="E49" s="261"/>
      <c r="F49" s="262"/>
      <c r="G49" s="276"/>
      <c r="H49" s="276"/>
      <c r="I49" s="276"/>
      <c r="J49" s="277"/>
      <c r="K49" s="277"/>
      <c r="L49" s="277"/>
      <c r="M49" s="292"/>
      <c r="N49" s="293"/>
      <c r="O49" s="294"/>
      <c r="P49" s="312"/>
    </row>
    <row r="50" spans="1:78" ht="14.1" customHeight="1" x14ac:dyDescent="0.2">
      <c r="A50" s="268"/>
      <c r="B50" s="116" t="s">
        <v>12</v>
      </c>
      <c r="C50" s="260" t="str">
        <f>IF(C49="","",IF(COUNTIF(Licenciés!$A$3:$A$472,C49)=0,"",VLOOKUP(C49,Classement,2,FALSE)))</f>
        <v/>
      </c>
      <c r="D50" s="260"/>
      <c r="E50" s="260"/>
      <c r="F50" s="263"/>
      <c r="G50" s="276"/>
      <c r="H50" s="276"/>
      <c r="I50" s="276"/>
      <c r="J50" s="277"/>
      <c r="K50" s="277"/>
      <c r="L50" s="277"/>
      <c r="M50" s="292"/>
      <c r="N50" s="293"/>
      <c r="O50" s="294"/>
      <c r="P50" s="312"/>
    </row>
    <row r="51" spans="1:78" ht="14.1" customHeight="1" x14ac:dyDescent="0.2">
      <c r="A51" s="269"/>
      <c r="B51" s="118"/>
      <c r="C51" s="270"/>
      <c r="D51" s="270"/>
      <c r="E51" s="270"/>
      <c r="F51" s="271"/>
      <c r="G51" s="276"/>
      <c r="H51" s="276"/>
      <c r="I51" s="276"/>
      <c r="J51" s="277"/>
      <c r="K51" s="277"/>
      <c r="L51" s="277"/>
      <c r="M51" s="295"/>
      <c r="N51" s="296"/>
      <c r="O51" s="297"/>
      <c r="P51" s="313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 t="s">
        <v>91</v>
      </c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BZ51" s="87">
        <v>2.5999999999999999E-2</v>
      </c>
    </row>
    <row r="52" spans="1:78" ht="14.1" customHeight="1" x14ac:dyDescent="0.2">
      <c r="A52" s="92"/>
      <c r="B52" s="92"/>
      <c r="C52" s="92"/>
      <c r="D52" s="92"/>
      <c r="E52" s="92"/>
      <c r="F52" s="119"/>
      <c r="G52" s="119"/>
      <c r="H52" s="119"/>
      <c r="I52" s="119"/>
      <c r="J52" s="119"/>
      <c r="K52" s="91"/>
      <c r="L52" s="117"/>
      <c r="M52" s="272" t="s">
        <v>86</v>
      </c>
      <c r="N52" s="273"/>
      <c r="O52" s="273"/>
      <c r="P52" s="305" t="str">
        <f>IF(P40="","",(SUM(P40:P51)))</f>
        <v/>
      </c>
      <c r="BZ52" s="87">
        <v>2.7E-2</v>
      </c>
    </row>
    <row r="53" spans="1:78" ht="14.1" customHeight="1" x14ac:dyDescent="0.2">
      <c r="A53" s="92"/>
      <c r="B53" s="92"/>
      <c r="C53" s="92"/>
      <c r="D53" s="92"/>
      <c r="E53" s="92"/>
      <c r="F53" s="119"/>
      <c r="G53" s="119"/>
      <c r="H53" s="119"/>
      <c r="I53" s="119"/>
      <c r="J53" s="119"/>
      <c r="K53" s="91"/>
      <c r="L53" s="91"/>
      <c r="M53" s="274"/>
      <c r="N53" s="275"/>
      <c r="O53" s="275"/>
      <c r="P53" s="306"/>
    </row>
    <row r="54" spans="1:78" ht="14.1" customHeight="1" x14ac:dyDescent="0.2">
      <c r="BZ54" s="87">
        <v>2.8000000000000001E-2</v>
      </c>
    </row>
    <row r="55" spans="1:78" ht="14.1" customHeight="1" x14ac:dyDescent="0.2">
      <c r="A55" s="92"/>
      <c r="B55" s="260"/>
      <c r="C55" s="260"/>
      <c r="D55" s="260"/>
      <c r="E55" s="260"/>
      <c r="F55" s="260"/>
      <c r="G55" s="123"/>
      <c r="H55" s="260"/>
      <c r="I55" s="260"/>
      <c r="J55" s="260"/>
      <c r="K55" s="260"/>
      <c r="L55" s="260"/>
      <c r="M55" s="260"/>
      <c r="N55" s="92"/>
      <c r="O55" s="92"/>
      <c r="P55" s="92"/>
      <c r="BB55" s="124" t="s">
        <v>92</v>
      </c>
      <c r="BC55" s="124" t="s">
        <v>93</v>
      </c>
      <c r="BD55" s="124" t="s">
        <v>94</v>
      </c>
      <c r="BE55" s="124" t="s">
        <v>13</v>
      </c>
      <c r="BF55" s="125"/>
      <c r="BG55" s="124" t="s">
        <v>92</v>
      </c>
      <c r="BH55" s="124" t="s">
        <v>93</v>
      </c>
      <c r="BI55" s="124" t="s">
        <v>94</v>
      </c>
      <c r="BJ55" s="280" t="s">
        <v>13</v>
      </c>
      <c r="BK55" s="281"/>
    </row>
    <row r="56" spans="1:78" ht="14.1" customHeight="1" x14ac:dyDescent="0.2">
      <c r="A56" s="92"/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BB56" s="127"/>
      <c r="BC56" s="128"/>
      <c r="BD56" s="128"/>
      <c r="BE56" s="128"/>
      <c r="BF56" s="125"/>
      <c r="BG56" s="127"/>
      <c r="BH56" s="128"/>
      <c r="BI56" s="128"/>
      <c r="BJ56" s="124"/>
      <c r="BK56" s="126"/>
    </row>
    <row r="57" spans="1:78" ht="14.1" customHeight="1" x14ac:dyDescent="0.2">
      <c r="A57" s="264" t="s">
        <v>23</v>
      </c>
      <c r="B57" s="265"/>
      <c r="C57" s="129"/>
      <c r="D57" s="266" t="str">
        <f>IF(D58="","Aucune","Réclamation suivante:")</f>
        <v>Aucune</v>
      </c>
      <c r="E57" s="266"/>
      <c r="F57" s="266"/>
      <c r="G57" s="130"/>
      <c r="H57" s="130"/>
      <c r="I57" s="130"/>
      <c r="J57" s="130"/>
      <c r="K57" s="130"/>
      <c r="L57" s="130"/>
      <c r="M57" s="130"/>
      <c r="N57" s="130"/>
      <c r="O57" s="130"/>
      <c r="P57" s="131"/>
      <c r="BB57" s="307" t="s">
        <v>57</v>
      </c>
      <c r="BC57" s="128" t="s">
        <v>95</v>
      </c>
      <c r="BD57" s="128" t="s">
        <v>63</v>
      </c>
      <c r="BE57" s="128" t="s">
        <v>96</v>
      </c>
      <c r="BF57" s="125"/>
      <c r="BG57" s="307" t="s">
        <v>87</v>
      </c>
      <c r="BH57" s="128" t="s">
        <v>95</v>
      </c>
      <c r="BI57" s="128">
        <v>100</v>
      </c>
      <c r="BJ57" s="280" t="s">
        <v>96</v>
      </c>
      <c r="BK57" s="281"/>
      <c r="BZ57" s="87">
        <v>2.9000000000000001E-2</v>
      </c>
    </row>
    <row r="58" spans="1:78" ht="14.1" customHeight="1" x14ac:dyDescent="0.2">
      <c r="A58" s="132"/>
      <c r="B58" s="92"/>
      <c r="C58" s="92"/>
      <c r="D58" s="304"/>
      <c r="E58" s="304"/>
      <c r="F58" s="304"/>
      <c r="G58" s="304"/>
      <c r="H58" s="304"/>
      <c r="I58" s="304"/>
      <c r="J58" s="304"/>
      <c r="K58" s="304"/>
      <c r="L58" s="304"/>
      <c r="M58" s="304"/>
      <c r="N58" s="304"/>
      <c r="O58" s="304"/>
      <c r="P58" s="133"/>
      <c r="BB58" s="308"/>
      <c r="BC58" s="128" t="s">
        <v>67</v>
      </c>
      <c r="BD58" s="128" t="s">
        <v>71</v>
      </c>
      <c r="BE58" s="128" t="s">
        <v>97</v>
      </c>
      <c r="BF58" s="125"/>
      <c r="BG58" s="308"/>
      <c r="BH58" s="128" t="s">
        <v>67</v>
      </c>
      <c r="BI58" s="128">
        <v>80</v>
      </c>
      <c r="BJ58" s="280" t="s">
        <v>97</v>
      </c>
      <c r="BK58" s="281"/>
      <c r="BZ58" s="87">
        <v>0.03</v>
      </c>
    </row>
    <row r="59" spans="1:78" ht="14.1" customHeight="1" x14ac:dyDescent="0.2">
      <c r="A59" s="132"/>
      <c r="B59" s="92"/>
      <c r="C59" s="92"/>
      <c r="D59" s="304"/>
      <c r="E59" s="304"/>
      <c r="F59" s="304"/>
      <c r="G59" s="304"/>
      <c r="H59" s="304"/>
      <c r="I59" s="304"/>
      <c r="J59" s="304"/>
      <c r="K59" s="304"/>
      <c r="L59" s="304"/>
      <c r="M59" s="304"/>
      <c r="N59" s="304"/>
      <c r="O59" s="304"/>
      <c r="P59" s="133"/>
      <c r="BB59" s="308"/>
      <c r="BC59" s="128"/>
      <c r="BD59" s="128"/>
      <c r="BE59" s="128"/>
      <c r="BF59" s="125"/>
      <c r="BG59" s="308"/>
      <c r="BH59" s="128"/>
      <c r="BI59" s="128"/>
      <c r="BJ59" s="124"/>
      <c r="BK59" s="126"/>
    </row>
    <row r="60" spans="1:78" ht="14.1" customHeight="1" x14ac:dyDescent="0.2">
      <c r="A60" s="132"/>
      <c r="B60" s="92"/>
      <c r="C60" s="92"/>
      <c r="D60" s="304"/>
      <c r="E60" s="304"/>
      <c r="F60" s="304"/>
      <c r="G60" s="304"/>
      <c r="H60" s="304"/>
      <c r="I60" s="304"/>
      <c r="J60" s="304"/>
      <c r="K60" s="304"/>
      <c r="L60" s="304"/>
      <c r="M60" s="304"/>
      <c r="N60" s="304"/>
      <c r="O60" s="304"/>
      <c r="P60" s="133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BB60" s="308"/>
      <c r="BC60" s="128" t="s">
        <v>61</v>
      </c>
      <c r="BD60" s="128">
        <v>150</v>
      </c>
      <c r="BE60" s="128" t="s">
        <v>98</v>
      </c>
      <c r="BF60" s="125"/>
      <c r="BG60" s="308"/>
      <c r="BH60" s="128" t="s">
        <v>61</v>
      </c>
      <c r="BI60" s="128">
        <v>60</v>
      </c>
      <c r="BJ60" s="280" t="s">
        <v>98</v>
      </c>
      <c r="BK60" s="281"/>
      <c r="BZ60" s="87">
        <v>3.1E-2</v>
      </c>
    </row>
    <row r="61" spans="1:78" ht="14.1" customHeight="1" x14ac:dyDescent="0.2">
      <c r="A61" s="132"/>
      <c r="B61" s="92"/>
      <c r="C61" s="92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133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BB61" s="308"/>
      <c r="BC61" s="128" t="s">
        <v>79</v>
      </c>
      <c r="BD61" s="128">
        <v>100</v>
      </c>
      <c r="BE61" s="128" t="s">
        <v>98</v>
      </c>
      <c r="BF61" s="125"/>
      <c r="BG61" s="309"/>
      <c r="BH61" s="128" t="s">
        <v>79</v>
      </c>
      <c r="BI61" s="128">
        <v>40</v>
      </c>
      <c r="BJ61" s="280" t="s">
        <v>98</v>
      </c>
      <c r="BK61" s="281"/>
    </row>
    <row r="62" spans="1:78" ht="14.1" customHeight="1" x14ac:dyDescent="0.2">
      <c r="A62" s="132" t="s">
        <v>24</v>
      </c>
      <c r="B62" s="92"/>
      <c r="C62" s="93"/>
      <c r="D62" s="310"/>
      <c r="E62" s="310"/>
      <c r="F62" s="310"/>
      <c r="G62" s="310"/>
      <c r="H62" s="310"/>
      <c r="I62" s="92"/>
      <c r="J62" s="92"/>
      <c r="K62" s="92"/>
      <c r="L62" s="92" t="s">
        <v>25</v>
      </c>
      <c r="M62" s="92"/>
      <c r="N62" s="92"/>
      <c r="O62" s="92"/>
      <c r="P62" s="133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BB62" s="308"/>
      <c r="BC62" s="128"/>
      <c r="BD62" s="128"/>
      <c r="BE62" s="128"/>
      <c r="BF62" s="125"/>
      <c r="BG62" s="134"/>
      <c r="BH62" s="134"/>
      <c r="BI62" s="134"/>
      <c r="BJ62" s="134"/>
      <c r="BK62" s="134"/>
    </row>
    <row r="63" spans="1:78" ht="14.1" customHeight="1" x14ac:dyDescent="0.2">
      <c r="A63" s="132"/>
      <c r="B63" s="92"/>
      <c r="C63" s="93"/>
      <c r="D63" s="92"/>
      <c r="E63" s="92"/>
      <c r="F63" s="93"/>
      <c r="G63" s="93"/>
      <c r="H63" s="95"/>
      <c r="I63" s="92"/>
      <c r="J63" s="92"/>
      <c r="K63" s="92"/>
      <c r="L63" s="92"/>
      <c r="M63" s="92"/>
      <c r="N63" s="92"/>
      <c r="O63" s="92"/>
      <c r="P63" s="133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S63" s="92"/>
      <c r="AT63" s="92"/>
      <c r="AU63" s="92"/>
      <c r="BB63" s="309"/>
      <c r="BC63" s="128" t="s">
        <v>80</v>
      </c>
      <c r="BD63" s="128">
        <v>70</v>
      </c>
      <c r="BE63" s="128" t="s">
        <v>98</v>
      </c>
      <c r="BF63" s="125"/>
      <c r="BG63" s="135"/>
      <c r="BH63" s="135"/>
      <c r="BI63" s="135"/>
      <c r="BJ63" s="135"/>
      <c r="BK63" s="136"/>
      <c r="BZ63" s="87">
        <v>3.2000000000000001E-2</v>
      </c>
    </row>
    <row r="64" spans="1:78" ht="9.9499999999999993" customHeight="1" x14ac:dyDescent="0.2">
      <c r="A64" s="132"/>
      <c r="B64" s="92"/>
      <c r="C64" s="93"/>
      <c r="D64" s="92"/>
      <c r="E64" s="92"/>
      <c r="F64" s="95"/>
      <c r="G64" s="95"/>
      <c r="H64" s="95"/>
      <c r="I64" s="92"/>
      <c r="J64" s="92"/>
      <c r="K64" s="92"/>
      <c r="L64" s="92"/>
      <c r="M64" s="92"/>
      <c r="N64" s="92"/>
      <c r="O64" s="92"/>
      <c r="P64" s="133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BB64" s="135"/>
      <c r="BC64" s="135"/>
      <c r="BD64" s="135"/>
      <c r="BE64" s="135"/>
      <c r="BF64" s="135"/>
      <c r="BG64" s="135"/>
      <c r="BH64" s="135"/>
      <c r="BI64" s="135"/>
      <c r="BJ64" s="135"/>
      <c r="BK64" s="137"/>
      <c r="BZ64" s="87">
        <v>3.3000000000000002E-2</v>
      </c>
    </row>
    <row r="65" spans="1:78" ht="15" customHeight="1" x14ac:dyDescent="0.2">
      <c r="A65" s="132" t="s">
        <v>26</v>
      </c>
      <c r="B65" s="92"/>
      <c r="C65" s="93"/>
      <c r="D65" s="310"/>
      <c r="E65" s="310"/>
      <c r="F65" s="310"/>
      <c r="G65" s="310"/>
      <c r="H65" s="310"/>
      <c r="I65" s="92"/>
      <c r="J65" s="92"/>
      <c r="K65" s="92"/>
      <c r="L65" s="92" t="s">
        <v>25</v>
      </c>
      <c r="M65" s="92"/>
      <c r="N65" s="92"/>
      <c r="O65" s="92"/>
      <c r="P65" s="133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  <c r="AB65" s="92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BB65" s="124" t="s">
        <v>92</v>
      </c>
      <c r="BC65" s="124" t="s">
        <v>93</v>
      </c>
      <c r="BD65" s="124" t="s">
        <v>94</v>
      </c>
      <c r="BE65" s="124" t="s">
        <v>13</v>
      </c>
      <c r="BF65" s="125"/>
      <c r="BG65" s="124" t="s">
        <v>92</v>
      </c>
      <c r="BH65" s="124" t="s">
        <v>93</v>
      </c>
      <c r="BI65" s="124" t="s">
        <v>94</v>
      </c>
      <c r="BJ65" s="280" t="s">
        <v>13</v>
      </c>
      <c r="BK65" s="281"/>
      <c r="BZ65" s="87">
        <v>3.4000000000000002E-2</v>
      </c>
    </row>
    <row r="66" spans="1:78" ht="15" customHeight="1" x14ac:dyDescent="0.2">
      <c r="A66" s="138"/>
      <c r="B66" s="139"/>
      <c r="C66" s="140"/>
      <c r="D66" s="139"/>
      <c r="E66" s="139"/>
      <c r="F66" s="141"/>
      <c r="G66" s="141"/>
      <c r="H66" s="141"/>
      <c r="I66" s="139"/>
      <c r="J66" s="139"/>
      <c r="K66" s="139"/>
      <c r="L66" s="139"/>
      <c r="M66" s="139"/>
      <c r="N66" s="139"/>
      <c r="O66" s="139"/>
      <c r="P66" s="14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BB66" s="307" t="s">
        <v>84</v>
      </c>
      <c r="BC66" s="128" t="s">
        <v>95</v>
      </c>
      <c r="BD66" s="128">
        <v>200</v>
      </c>
      <c r="BE66" s="128" t="s">
        <v>96</v>
      </c>
      <c r="BF66" s="125"/>
      <c r="BG66" s="307" t="s">
        <v>89</v>
      </c>
      <c r="BH66" s="128" t="s">
        <v>95</v>
      </c>
      <c r="BI66" s="128">
        <v>35</v>
      </c>
      <c r="BJ66" s="280" t="s">
        <v>96</v>
      </c>
      <c r="BK66" s="281"/>
      <c r="BZ66" s="87">
        <v>3.5000000000000003E-2</v>
      </c>
    </row>
    <row r="67" spans="1:78" s="92" customFormat="1" ht="20.100000000000001" customHeight="1" x14ac:dyDescent="0.2">
      <c r="C67" s="93"/>
      <c r="F67" s="95"/>
      <c r="G67" s="95"/>
      <c r="AS67" s="87"/>
      <c r="AT67" s="87"/>
      <c r="AU67" s="87"/>
      <c r="BB67" s="308"/>
      <c r="BC67" s="128" t="s">
        <v>67</v>
      </c>
      <c r="BD67" s="128">
        <v>150</v>
      </c>
      <c r="BE67" s="128" t="s">
        <v>97</v>
      </c>
      <c r="BF67" s="143"/>
      <c r="BG67" s="308"/>
      <c r="BH67" s="128" t="s">
        <v>67</v>
      </c>
      <c r="BI67" s="128">
        <v>30</v>
      </c>
      <c r="BJ67" s="280" t="s">
        <v>97</v>
      </c>
      <c r="BK67" s="281"/>
      <c r="BZ67" s="92">
        <v>3.5999999999999997E-2</v>
      </c>
    </row>
    <row r="68" spans="1:78" ht="15" customHeight="1" x14ac:dyDescent="0.2">
      <c r="A68" s="92"/>
      <c r="B68" s="92"/>
      <c r="C68" s="93"/>
      <c r="D68" s="93" t="s">
        <v>27</v>
      </c>
      <c r="E68" s="92"/>
      <c r="F68" s="279"/>
      <c r="G68" s="279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2"/>
      <c r="AB68" s="92"/>
      <c r="AC68" s="92"/>
      <c r="AD68" s="92"/>
      <c r="AE68" s="92"/>
      <c r="AF68" s="92"/>
      <c r="AG68" s="92"/>
      <c r="AH68" s="92"/>
      <c r="AI68" s="92"/>
      <c r="AJ68" s="92"/>
      <c r="AK68" s="92"/>
      <c r="AL68" s="92"/>
      <c r="AM68" s="92"/>
      <c r="AN68" s="92"/>
      <c r="AO68" s="92"/>
      <c r="AP68" s="92"/>
      <c r="AQ68" s="92"/>
      <c r="BB68" s="308"/>
      <c r="BC68" s="128" t="s">
        <v>66</v>
      </c>
      <c r="BD68" s="128">
        <v>120</v>
      </c>
      <c r="BE68" s="128" t="s">
        <v>98</v>
      </c>
      <c r="BF68" s="125"/>
      <c r="BG68" s="308"/>
      <c r="BH68" s="128" t="s">
        <v>66</v>
      </c>
      <c r="BI68" s="128">
        <v>25</v>
      </c>
      <c r="BJ68" s="280" t="s">
        <v>98</v>
      </c>
      <c r="BK68" s="281"/>
      <c r="BZ68" s="87">
        <v>3.6999999999999998E-2</v>
      </c>
    </row>
    <row r="69" spans="1:78" ht="15" customHeight="1" x14ac:dyDescent="0.2">
      <c r="A69" s="92"/>
      <c r="B69" s="92"/>
      <c r="C69" s="93"/>
      <c r="D69" s="93"/>
      <c r="E69" s="93"/>
      <c r="F69" s="95"/>
      <c r="G69" s="95"/>
      <c r="H69" s="92"/>
      <c r="I69" s="92"/>
      <c r="J69" s="92"/>
      <c r="K69" s="92"/>
      <c r="L69" s="92"/>
      <c r="M69" s="92"/>
      <c r="N69" s="92"/>
      <c r="O69" s="92"/>
      <c r="P69" s="92"/>
      <c r="Q69" s="144"/>
      <c r="R69" s="144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  <c r="AE69" s="144"/>
      <c r="AF69" s="144"/>
      <c r="AG69" s="144"/>
      <c r="AH69" s="144"/>
      <c r="AI69" s="144"/>
      <c r="AJ69" s="144"/>
      <c r="AK69" s="144"/>
      <c r="AL69" s="144"/>
      <c r="AM69" s="144"/>
      <c r="AN69" s="144"/>
      <c r="AO69" s="144"/>
      <c r="AP69" s="144"/>
      <c r="AQ69" s="92"/>
      <c r="BB69" s="309"/>
      <c r="BC69" s="128" t="s">
        <v>61</v>
      </c>
      <c r="BD69" s="128">
        <v>80</v>
      </c>
      <c r="BE69" s="128" t="s">
        <v>98</v>
      </c>
      <c r="BF69" s="125"/>
      <c r="BG69" s="309"/>
      <c r="BH69" s="128" t="s">
        <v>61</v>
      </c>
      <c r="BI69" s="128">
        <v>20</v>
      </c>
      <c r="BJ69" s="280" t="s">
        <v>98</v>
      </c>
      <c r="BK69" s="281"/>
      <c r="BZ69" s="87">
        <v>3.7999999999999999E-2</v>
      </c>
    </row>
    <row r="70" spans="1:78" ht="9.9499999999999993" customHeight="1" x14ac:dyDescent="0.2">
      <c r="A70" s="279" t="s">
        <v>28</v>
      </c>
      <c r="B70" s="279"/>
      <c r="C70" s="279"/>
      <c r="D70" s="279"/>
      <c r="E70" s="279"/>
      <c r="F70" s="279"/>
      <c r="G70" s="279"/>
      <c r="H70" s="279"/>
      <c r="I70" s="279"/>
      <c r="J70" s="279"/>
      <c r="K70" s="279"/>
      <c r="L70" s="279"/>
      <c r="M70" s="279"/>
      <c r="N70" s="279"/>
      <c r="O70" s="279"/>
      <c r="P70" s="279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  <c r="AB70" s="92"/>
      <c r="AC70" s="92"/>
      <c r="AD70" s="92"/>
      <c r="AE70" s="92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BZ70" s="87">
        <v>3.9E-2</v>
      </c>
    </row>
    <row r="71" spans="1:78" ht="9.9499999999999993" customHeight="1" x14ac:dyDescent="0.2">
      <c r="A71" s="278" t="s">
        <v>29</v>
      </c>
      <c r="B71" s="278"/>
      <c r="C71" s="278"/>
      <c r="D71" s="278"/>
      <c r="E71" s="278"/>
      <c r="F71" s="278"/>
      <c r="G71" s="278"/>
      <c r="H71" s="278"/>
      <c r="I71" s="278"/>
      <c r="J71" s="278"/>
      <c r="K71" s="278"/>
      <c r="L71" s="278"/>
      <c r="M71" s="278"/>
      <c r="N71" s="278"/>
      <c r="O71" s="278"/>
      <c r="P71" s="278"/>
      <c r="BZ71" s="87">
        <v>0.04</v>
      </c>
    </row>
    <row r="72" spans="1:78" ht="9.9499999999999993" customHeight="1" x14ac:dyDescent="0.2">
      <c r="A72" s="278"/>
      <c r="B72" s="278"/>
      <c r="C72" s="278"/>
      <c r="D72" s="278"/>
      <c r="E72" s="278"/>
      <c r="F72" s="278"/>
      <c r="G72" s="278"/>
      <c r="H72" s="278"/>
      <c r="I72" s="278"/>
      <c r="J72" s="278"/>
      <c r="K72" s="278"/>
      <c r="L72" s="278"/>
      <c r="M72" s="278"/>
      <c r="N72" s="278"/>
      <c r="O72" s="278"/>
      <c r="P72" s="278"/>
      <c r="BZ72" s="87">
        <v>4.1000000000000002E-2</v>
      </c>
    </row>
    <row r="73" spans="1:78" ht="9.9499999999999993" customHeight="1" x14ac:dyDescent="0.2">
      <c r="A73" s="92"/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</row>
    <row r="74" spans="1:78" ht="9.9499999999999993" customHeight="1" x14ac:dyDescent="0.2">
      <c r="BZ74" s="87">
        <v>4.2000000000000003E-2</v>
      </c>
    </row>
    <row r="75" spans="1:78" ht="9.9499999999999993" customHeight="1" x14ac:dyDescent="0.2"/>
    <row r="76" spans="1:78" ht="9.9499999999999993" customHeight="1" x14ac:dyDescent="0.2">
      <c r="BZ76" s="87">
        <v>4.2999999999999997E-2</v>
      </c>
    </row>
    <row r="77" spans="1:78" ht="9.9499999999999993" customHeight="1" x14ac:dyDescent="0.2">
      <c r="BZ77" s="87">
        <v>4.3999999999999997E-2</v>
      </c>
    </row>
    <row r="78" spans="1:78" ht="9.9499999999999993" customHeight="1" x14ac:dyDescent="0.2">
      <c r="BZ78" s="87">
        <v>4.4999999999999998E-2</v>
      </c>
    </row>
    <row r="79" spans="1:78" ht="9.9499999999999993" customHeight="1" x14ac:dyDescent="0.2">
      <c r="BZ79" s="87">
        <v>4.5999999999999999E-2</v>
      </c>
    </row>
    <row r="80" spans="1:78" ht="9.9499999999999993" customHeight="1" x14ac:dyDescent="0.2">
      <c r="BZ80" s="87">
        <v>4.7E-2</v>
      </c>
    </row>
    <row r="81" spans="78:78" ht="9.9499999999999993" customHeight="1" x14ac:dyDescent="0.2">
      <c r="BZ81" s="87">
        <v>4.8000000000000001E-2</v>
      </c>
    </row>
    <row r="82" spans="78:78" ht="9.9499999999999993" customHeight="1" x14ac:dyDescent="0.2">
      <c r="BZ82" s="87">
        <v>4.9000000000000002E-2</v>
      </c>
    </row>
    <row r="83" spans="78:78" ht="9.9499999999999993" customHeight="1" x14ac:dyDescent="0.2">
      <c r="BZ83" s="87">
        <v>0.05</v>
      </c>
    </row>
    <row r="84" spans="78:78" ht="9.9499999999999993" customHeight="1" x14ac:dyDescent="0.2">
      <c r="BZ84" s="87">
        <v>5.0999999999999997E-2</v>
      </c>
    </row>
    <row r="85" spans="78:78" ht="9.9499999999999993" customHeight="1" x14ac:dyDescent="0.2">
      <c r="BZ85" s="87">
        <v>5.1999999999999998E-2</v>
      </c>
    </row>
    <row r="86" spans="78:78" ht="9.9499999999999993" customHeight="1" x14ac:dyDescent="0.2">
      <c r="BZ86" s="87">
        <v>5.2999999999999999E-2</v>
      </c>
    </row>
    <row r="87" spans="78:78" ht="9.9499999999999993" customHeight="1" x14ac:dyDescent="0.2">
      <c r="BZ87" s="87">
        <v>5.3999999999999999E-2</v>
      </c>
    </row>
    <row r="88" spans="78:78" ht="9.9499999999999993" customHeight="1" x14ac:dyDescent="0.2">
      <c r="BZ88" s="87">
        <v>5.5E-2</v>
      </c>
    </row>
    <row r="89" spans="78:78" ht="9.9499999999999993" customHeight="1" x14ac:dyDescent="0.2">
      <c r="BZ89" s="87">
        <v>5.6000000000000001E-2</v>
      </c>
    </row>
    <row r="90" spans="78:78" ht="9.9499999999999993" customHeight="1" x14ac:dyDescent="0.2">
      <c r="BZ90" s="87">
        <v>5.7000000000000002E-2</v>
      </c>
    </row>
    <row r="91" spans="78:78" ht="9.9499999999999993" customHeight="1" x14ac:dyDescent="0.2">
      <c r="BZ91" s="87">
        <v>5.8000000000000003E-2</v>
      </c>
    </row>
    <row r="92" spans="78:78" ht="9.9499999999999993" customHeight="1" x14ac:dyDescent="0.2">
      <c r="BZ92" s="87">
        <v>5.8999999999999997E-2</v>
      </c>
    </row>
    <row r="93" spans="78:78" ht="9.9499999999999993" customHeight="1" x14ac:dyDescent="0.2">
      <c r="BZ93" s="87">
        <v>0.06</v>
      </c>
    </row>
    <row r="94" spans="78:78" ht="9.9499999999999993" customHeight="1" x14ac:dyDescent="0.2">
      <c r="BZ94" s="87">
        <v>6.0999999999999999E-2</v>
      </c>
    </row>
    <row r="95" spans="78:78" ht="9.9499999999999993" customHeight="1" x14ac:dyDescent="0.2">
      <c r="BZ95" s="87">
        <v>6.2E-2</v>
      </c>
    </row>
    <row r="96" spans="78:78" ht="9.9499999999999993" customHeight="1" x14ac:dyDescent="0.2">
      <c r="BZ96" s="87">
        <v>6.3E-2</v>
      </c>
    </row>
    <row r="97" spans="78:78" ht="9.9499999999999993" customHeight="1" x14ac:dyDescent="0.2">
      <c r="BZ97" s="87">
        <v>6.4000000000000001E-2</v>
      </c>
    </row>
    <row r="98" spans="78:78" ht="9.9499999999999993" customHeight="1" x14ac:dyDescent="0.2">
      <c r="BZ98" s="87">
        <v>6.5000000000000002E-2</v>
      </c>
    </row>
    <row r="99" spans="78:78" ht="9.9499999999999993" customHeight="1" x14ac:dyDescent="0.2">
      <c r="BZ99" s="87">
        <v>6.6000000000000003E-2</v>
      </c>
    </row>
    <row r="100" spans="78:78" ht="9.9499999999999993" customHeight="1" x14ac:dyDescent="0.2">
      <c r="BZ100" s="87">
        <v>6.7000000000000004E-2</v>
      </c>
    </row>
    <row r="101" spans="78:78" ht="9.9499999999999993" customHeight="1" x14ac:dyDescent="0.2">
      <c r="BZ101" s="87">
        <v>6.8000000000000005E-2</v>
      </c>
    </row>
    <row r="102" spans="78:78" ht="9.9499999999999993" customHeight="1" x14ac:dyDescent="0.2">
      <c r="BZ102" s="87">
        <v>6.9000000000000006E-2</v>
      </c>
    </row>
    <row r="103" spans="78:78" ht="9.9499999999999993" customHeight="1" x14ac:dyDescent="0.2">
      <c r="BZ103" s="87">
        <v>7.0000000000000007E-2</v>
      </c>
    </row>
    <row r="104" spans="78:78" ht="9.9499999999999993" customHeight="1" x14ac:dyDescent="0.2">
      <c r="BZ104" s="87">
        <v>7.0999999999999994E-2</v>
      </c>
    </row>
    <row r="105" spans="78:78" ht="9.9499999999999993" customHeight="1" x14ac:dyDescent="0.2">
      <c r="BZ105" s="87">
        <v>7.1999999999999995E-2</v>
      </c>
    </row>
    <row r="106" spans="78:78" ht="9.9499999999999993" customHeight="1" x14ac:dyDescent="0.2">
      <c r="BZ106" s="87">
        <v>7.2999999999999995E-2</v>
      </c>
    </row>
    <row r="107" spans="78:78" ht="9.9499999999999993" customHeight="1" x14ac:dyDescent="0.2">
      <c r="BZ107" s="87">
        <v>7.3999999999999996E-2</v>
      </c>
    </row>
    <row r="108" spans="78:78" ht="9.9499999999999993" customHeight="1" x14ac:dyDescent="0.2">
      <c r="BZ108" s="87">
        <v>7.4999999999999997E-2</v>
      </c>
    </row>
    <row r="109" spans="78:78" ht="9.9499999999999993" customHeight="1" x14ac:dyDescent="0.2">
      <c r="BZ109" s="87">
        <v>7.5999999999999998E-2</v>
      </c>
    </row>
    <row r="110" spans="78:78" ht="9.9499999999999993" customHeight="1" x14ac:dyDescent="0.2">
      <c r="BZ110" s="87">
        <v>7.6999999999999999E-2</v>
      </c>
    </row>
    <row r="111" spans="78:78" ht="9.9499999999999993" customHeight="1" x14ac:dyDescent="0.2">
      <c r="BZ111" s="87">
        <v>7.8E-2</v>
      </c>
    </row>
    <row r="112" spans="78:78" ht="9.9499999999999993" customHeight="1" x14ac:dyDescent="0.2">
      <c r="BZ112" s="87">
        <v>7.9000000000000001E-2</v>
      </c>
    </row>
    <row r="113" spans="78:78" ht="9.9499999999999993" customHeight="1" x14ac:dyDescent="0.2">
      <c r="BZ113" s="87">
        <v>0.08</v>
      </c>
    </row>
    <row r="114" spans="78:78" ht="9.9499999999999993" customHeight="1" x14ac:dyDescent="0.2">
      <c r="BZ114" s="87">
        <v>8.1000000000000003E-2</v>
      </c>
    </row>
    <row r="115" spans="78:78" ht="9.9499999999999993" customHeight="1" x14ac:dyDescent="0.2">
      <c r="BZ115" s="87">
        <v>8.2000000000000003E-2</v>
      </c>
    </row>
    <row r="116" spans="78:78" ht="9.9499999999999993" customHeight="1" x14ac:dyDescent="0.2">
      <c r="BZ116" s="87">
        <v>8.3000000000000004E-2</v>
      </c>
    </row>
    <row r="117" spans="78:78" ht="9.9499999999999993" customHeight="1" x14ac:dyDescent="0.2">
      <c r="BZ117" s="87">
        <v>8.4000000000000005E-2</v>
      </c>
    </row>
    <row r="118" spans="78:78" ht="9.9499999999999993" customHeight="1" x14ac:dyDescent="0.2">
      <c r="BZ118" s="87">
        <v>8.5000000000000006E-2</v>
      </c>
    </row>
    <row r="119" spans="78:78" ht="9.9499999999999993" customHeight="1" x14ac:dyDescent="0.2">
      <c r="BZ119" s="87">
        <v>8.5999999999999993E-2</v>
      </c>
    </row>
    <row r="120" spans="78:78" ht="9.9499999999999993" customHeight="1" x14ac:dyDescent="0.2">
      <c r="BZ120" s="87">
        <v>8.6999999999999994E-2</v>
      </c>
    </row>
    <row r="121" spans="78:78" ht="9.9499999999999993" customHeight="1" x14ac:dyDescent="0.2">
      <c r="BZ121" s="87">
        <v>8.7999999999999995E-2</v>
      </c>
    </row>
    <row r="122" spans="78:78" ht="9.9499999999999993" customHeight="1" x14ac:dyDescent="0.2">
      <c r="BZ122" s="87">
        <v>8.8999999999999996E-2</v>
      </c>
    </row>
    <row r="123" spans="78:78" ht="9.9499999999999993" customHeight="1" x14ac:dyDescent="0.2">
      <c r="BZ123" s="87">
        <v>0.09</v>
      </c>
    </row>
    <row r="124" spans="78:78" ht="9.9499999999999993" customHeight="1" x14ac:dyDescent="0.2">
      <c r="BZ124" s="87">
        <v>9.0999999999999998E-2</v>
      </c>
    </row>
    <row r="125" spans="78:78" ht="9.9499999999999993" customHeight="1" x14ac:dyDescent="0.2">
      <c r="BZ125" s="87">
        <v>9.1999999999999998E-2</v>
      </c>
    </row>
    <row r="126" spans="78:78" ht="9.9499999999999993" customHeight="1" x14ac:dyDescent="0.2">
      <c r="BZ126" s="87">
        <v>9.2999999999999999E-2</v>
      </c>
    </row>
    <row r="127" spans="78:78" ht="9.9499999999999993" customHeight="1" x14ac:dyDescent="0.2">
      <c r="BZ127" s="87">
        <v>9.4E-2</v>
      </c>
    </row>
    <row r="128" spans="78:78" ht="9.9499999999999993" customHeight="1" x14ac:dyDescent="0.2">
      <c r="BZ128" s="87">
        <v>9.5000000000000001E-2</v>
      </c>
    </row>
    <row r="129" spans="78:78" ht="9.9499999999999993" customHeight="1" x14ac:dyDescent="0.2">
      <c r="BZ129" s="87">
        <v>9.6000000000000002E-2</v>
      </c>
    </row>
    <row r="130" spans="78:78" ht="9.9499999999999993" customHeight="1" x14ac:dyDescent="0.2">
      <c r="BZ130" s="87">
        <v>9.7000000000000003E-2</v>
      </c>
    </row>
    <row r="131" spans="78:78" ht="9.9499999999999993" customHeight="1" x14ac:dyDescent="0.2">
      <c r="BZ131" s="87">
        <v>9.8000000000000004E-2</v>
      </c>
    </row>
    <row r="132" spans="78:78" ht="9.9499999999999993" customHeight="1" x14ac:dyDescent="0.2">
      <c r="BZ132" s="87">
        <v>9.9000000000000005E-2</v>
      </c>
    </row>
    <row r="133" spans="78:78" ht="9.9499999999999993" customHeight="1" x14ac:dyDescent="0.2">
      <c r="BZ133" s="87">
        <v>0.1</v>
      </c>
    </row>
    <row r="134" spans="78:78" ht="9.9499999999999993" customHeight="1" x14ac:dyDescent="0.2">
      <c r="BZ134" s="87">
        <v>0.10100000000000001</v>
      </c>
    </row>
    <row r="135" spans="78:78" ht="9.9499999999999993" customHeight="1" x14ac:dyDescent="0.2">
      <c r="BZ135" s="87">
        <v>0.10199999999999999</v>
      </c>
    </row>
    <row r="136" spans="78:78" ht="9.9499999999999993" customHeight="1" x14ac:dyDescent="0.2">
      <c r="BZ136" s="87">
        <v>0.10299999999999999</v>
      </c>
    </row>
    <row r="137" spans="78:78" ht="9.9499999999999993" customHeight="1" x14ac:dyDescent="0.2">
      <c r="BZ137" s="87">
        <v>0.104</v>
      </c>
    </row>
    <row r="138" spans="78:78" ht="9.9499999999999993" customHeight="1" x14ac:dyDescent="0.2">
      <c r="BZ138" s="87">
        <v>0.105</v>
      </c>
    </row>
    <row r="139" spans="78:78" ht="9.9499999999999993" customHeight="1" x14ac:dyDescent="0.2">
      <c r="BZ139" s="87">
        <v>0.106</v>
      </c>
    </row>
    <row r="140" spans="78:78" ht="9.9499999999999993" customHeight="1" x14ac:dyDescent="0.2">
      <c r="BZ140" s="87">
        <v>0.107</v>
      </c>
    </row>
    <row r="141" spans="78:78" ht="9.9499999999999993" customHeight="1" x14ac:dyDescent="0.2">
      <c r="BZ141" s="87">
        <v>0.108</v>
      </c>
    </row>
    <row r="142" spans="78:78" ht="9.9499999999999993" customHeight="1" x14ac:dyDescent="0.2">
      <c r="BZ142" s="87">
        <v>0.109</v>
      </c>
    </row>
    <row r="143" spans="78:78" ht="9.9499999999999993" customHeight="1" x14ac:dyDescent="0.2">
      <c r="BZ143" s="87">
        <v>0.11</v>
      </c>
    </row>
    <row r="144" spans="78:78" ht="9.9499999999999993" customHeight="1" x14ac:dyDescent="0.2">
      <c r="BZ144" s="87">
        <v>0.111</v>
      </c>
    </row>
    <row r="145" spans="78:78" ht="9.9499999999999993" customHeight="1" x14ac:dyDescent="0.2">
      <c r="BZ145" s="87">
        <v>0.112</v>
      </c>
    </row>
    <row r="146" spans="78:78" ht="9.9499999999999993" customHeight="1" x14ac:dyDescent="0.2">
      <c r="BZ146" s="87">
        <v>0.113</v>
      </c>
    </row>
    <row r="147" spans="78:78" ht="9.9499999999999993" customHeight="1" x14ac:dyDescent="0.2">
      <c r="BZ147" s="87">
        <v>0.114</v>
      </c>
    </row>
    <row r="148" spans="78:78" ht="9.9499999999999993" customHeight="1" x14ac:dyDescent="0.2">
      <c r="BZ148" s="87">
        <v>0.115</v>
      </c>
    </row>
    <row r="149" spans="78:78" ht="9.9499999999999993" customHeight="1" x14ac:dyDescent="0.2">
      <c r="BZ149" s="87">
        <v>0.11600000000000001</v>
      </c>
    </row>
    <row r="150" spans="78:78" ht="9.9499999999999993" customHeight="1" x14ac:dyDescent="0.2">
      <c r="BZ150" s="87">
        <v>0.11700000000000001</v>
      </c>
    </row>
    <row r="151" spans="78:78" ht="9.9499999999999993" customHeight="1" x14ac:dyDescent="0.2">
      <c r="BZ151" s="87">
        <v>0.11799999999999999</v>
      </c>
    </row>
    <row r="152" spans="78:78" ht="9.9499999999999993" customHeight="1" x14ac:dyDescent="0.2">
      <c r="BZ152" s="87">
        <v>0.11899999999999999</v>
      </c>
    </row>
    <row r="153" spans="78:78" ht="9.9499999999999993" customHeight="1" x14ac:dyDescent="0.2">
      <c r="BZ153" s="87">
        <v>0.12</v>
      </c>
    </row>
    <row r="154" spans="78:78" ht="9.9499999999999993" customHeight="1" x14ac:dyDescent="0.2">
      <c r="BZ154" s="87">
        <v>0.121</v>
      </c>
    </row>
    <row r="155" spans="78:78" ht="9.9499999999999993" customHeight="1" x14ac:dyDescent="0.2">
      <c r="BZ155" s="87">
        <v>0.122</v>
      </c>
    </row>
    <row r="156" spans="78:78" ht="9.9499999999999993" customHeight="1" x14ac:dyDescent="0.2">
      <c r="BZ156" s="87">
        <v>0.123</v>
      </c>
    </row>
    <row r="157" spans="78:78" ht="9.9499999999999993" customHeight="1" x14ac:dyDescent="0.2">
      <c r="BZ157" s="87">
        <v>0.124</v>
      </c>
    </row>
    <row r="158" spans="78:78" ht="9.9499999999999993" customHeight="1" x14ac:dyDescent="0.2">
      <c r="BZ158" s="87">
        <v>0.125</v>
      </c>
    </row>
    <row r="159" spans="78:78" ht="9.9499999999999993" customHeight="1" x14ac:dyDescent="0.2">
      <c r="BZ159" s="87">
        <v>0.126</v>
      </c>
    </row>
    <row r="160" spans="78:78" ht="9.9499999999999993" customHeight="1" x14ac:dyDescent="0.2">
      <c r="BZ160" s="87">
        <v>0.127</v>
      </c>
    </row>
    <row r="161" spans="78:78" ht="9.9499999999999993" customHeight="1" x14ac:dyDescent="0.2">
      <c r="BZ161" s="87">
        <v>0.128</v>
      </c>
    </row>
    <row r="162" spans="78:78" ht="9.9499999999999993" customHeight="1" x14ac:dyDescent="0.2">
      <c r="BZ162" s="87">
        <v>0.129</v>
      </c>
    </row>
    <row r="163" spans="78:78" ht="9.9499999999999993" customHeight="1" x14ac:dyDescent="0.2">
      <c r="BZ163" s="87">
        <v>0.13</v>
      </c>
    </row>
    <row r="164" spans="78:78" ht="9.9499999999999993" customHeight="1" x14ac:dyDescent="0.2">
      <c r="BZ164" s="87">
        <v>0.13100000000000001</v>
      </c>
    </row>
    <row r="165" spans="78:78" ht="9.9499999999999993" customHeight="1" x14ac:dyDescent="0.2">
      <c r="BZ165" s="87">
        <v>0.13200000000000001</v>
      </c>
    </row>
    <row r="166" spans="78:78" ht="9.9499999999999993" customHeight="1" x14ac:dyDescent="0.2">
      <c r="BZ166" s="87">
        <v>0.13300000000000001</v>
      </c>
    </row>
    <row r="167" spans="78:78" ht="9.9499999999999993" customHeight="1" x14ac:dyDescent="0.2">
      <c r="BZ167" s="87">
        <v>0.13400000000000001</v>
      </c>
    </row>
    <row r="168" spans="78:78" ht="9.9499999999999993" customHeight="1" x14ac:dyDescent="0.2">
      <c r="BZ168" s="87">
        <v>0.13500000000000001</v>
      </c>
    </row>
    <row r="169" spans="78:78" ht="9.9499999999999993" customHeight="1" x14ac:dyDescent="0.2">
      <c r="BZ169" s="87">
        <v>0.13600000000000001</v>
      </c>
    </row>
    <row r="170" spans="78:78" ht="9.9499999999999993" customHeight="1" x14ac:dyDescent="0.2">
      <c r="BZ170" s="87">
        <v>0.13700000000000001</v>
      </c>
    </row>
    <row r="171" spans="78:78" ht="9.9499999999999993" customHeight="1" x14ac:dyDescent="0.2">
      <c r="BZ171" s="87">
        <v>0.13800000000000001</v>
      </c>
    </row>
    <row r="172" spans="78:78" ht="9.9499999999999993" customHeight="1" x14ac:dyDescent="0.2">
      <c r="BZ172" s="87">
        <v>0.13900000000000001</v>
      </c>
    </row>
    <row r="173" spans="78:78" ht="9.9499999999999993" customHeight="1" x14ac:dyDescent="0.2">
      <c r="BZ173" s="87">
        <v>0.14000000000000001</v>
      </c>
    </row>
    <row r="174" spans="78:78" ht="9.9499999999999993" customHeight="1" x14ac:dyDescent="0.2">
      <c r="BZ174" s="87">
        <v>0.14099999999999999</v>
      </c>
    </row>
    <row r="175" spans="78:78" ht="9.9499999999999993" customHeight="1" x14ac:dyDescent="0.2">
      <c r="BZ175" s="87">
        <v>0.14199999999999999</v>
      </c>
    </row>
    <row r="176" spans="78:78" ht="9.9499999999999993" customHeight="1" x14ac:dyDescent="0.2">
      <c r="BZ176" s="87">
        <v>0.14299999999999999</v>
      </c>
    </row>
    <row r="177" spans="78:78" ht="9.9499999999999993" customHeight="1" x14ac:dyDescent="0.2">
      <c r="BZ177" s="87">
        <v>0.14399999999999999</v>
      </c>
    </row>
    <row r="178" spans="78:78" ht="9.9499999999999993" customHeight="1" x14ac:dyDescent="0.2">
      <c r="BZ178" s="87">
        <v>0.14499999999999999</v>
      </c>
    </row>
    <row r="179" spans="78:78" ht="9.9499999999999993" customHeight="1" x14ac:dyDescent="0.2">
      <c r="BZ179" s="87">
        <v>0.14599999999999999</v>
      </c>
    </row>
    <row r="180" spans="78:78" ht="9.9499999999999993" customHeight="1" x14ac:dyDescent="0.2">
      <c r="BZ180" s="87">
        <v>0.14699999999999999</v>
      </c>
    </row>
    <row r="181" spans="78:78" ht="9.9499999999999993" customHeight="1" x14ac:dyDescent="0.2">
      <c r="BZ181" s="87">
        <v>0.14799999999999999</v>
      </c>
    </row>
    <row r="182" spans="78:78" ht="9.9499999999999993" customHeight="1" x14ac:dyDescent="0.2">
      <c r="BZ182" s="87">
        <v>0.14899999999999999</v>
      </c>
    </row>
    <row r="183" spans="78:78" ht="9.9499999999999993" customHeight="1" x14ac:dyDescent="0.2">
      <c r="BZ183" s="87">
        <v>0.15</v>
      </c>
    </row>
    <row r="184" spans="78:78" ht="9.9499999999999993" customHeight="1" x14ac:dyDescent="0.2">
      <c r="BZ184" s="87">
        <v>0.151</v>
      </c>
    </row>
    <row r="185" spans="78:78" ht="9.9499999999999993" customHeight="1" x14ac:dyDescent="0.2">
      <c r="BZ185" s="87">
        <v>0.152</v>
      </c>
    </row>
    <row r="186" spans="78:78" ht="9.9499999999999993" customHeight="1" x14ac:dyDescent="0.2">
      <c r="BZ186" s="87">
        <v>0.153</v>
      </c>
    </row>
    <row r="187" spans="78:78" ht="9.9499999999999993" customHeight="1" x14ac:dyDescent="0.2">
      <c r="BZ187" s="87">
        <v>0.154</v>
      </c>
    </row>
    <row r="188" spans="78:78" ht="9.9499999999999993" customHeight="1" x14ac:dyDescent="0.2">
      <c r="BZ188" s="87">
        <v>0.155</v>
      </c>
    </row>
    <row r="189" spans="78:78" ht="9.9499999999999993" customHeight="1" x14ac:dyDescent="0.2">
      <c r="BZ189" s="87">
        <v>0.156</v>
      </c>
    </row>
    <row r="190" spans="78:78" ht="9.9499999999999993" customHeight="1" x14ac:dyDescent="0.2">
      <c r="BZ190" s="87">
        <v>0.157</v>
      </c>
    </row>
    <row r="191" spans="78:78" ht="9.9499999999999993" customHeight="1" x14ac:dyDescent="0.2">
      <c r="BZ191" s="87">
        <v>0.158</v>
      </c>
    </row>
    <row r="192" spans="78:78" ht="9.9499999999999993" customHeight="1" x14ac:dyDescent="0.2">
      <c r="BZ192" s="87">
        <v>0.159</v>
      </c>
    </row>
    <row r="193" spans="78:78" ht="9.9499999999999993" customHeight="1" x14ac:dyDescent="0.2">
      <c r="BZ193" s="87">
        <v>0.16</v>
      </c>
    </row>
    <row r="194" spans="78:78" ht="9.9499999999999993" customHeight="1" x14ac:dyDescent="0.2">
      <c r="BZ194" s="87">
        <v>0.161</v>
      </c>
    </row>
    <row r="195" spans="78:78" ht="9.9499999999999993" customHeight="1" x14ac:dyDescent="0.2">
      <c r="BZ195" s="87">
        <v>0.16200000000000001</v>
      </c>
    </row>
    <row r="196" spans="78:78" ht="9.9499999999999993" customHeight="1" x14ac:dyDescent="0.2">
      <c r="BZ196" s="87">
        <v>0.16300000000000001</v>
      </c>
    </row>
    <row r="197" spans="78:78" ht="9.9499999999999993" customHeight="1" x14ac:dyDescent="0.2">
      <c r="BZ197" s="87">
        <v>0.16400000000000001</v>
      </c>
    </row>
    <row r="198" spans="78:78" ht="9.9499999999999993" customHeight="1" x14ac:dyDescent="0.2">
      <c r="BZ198" s="87">
        <v>0.16500000000000001</v>
      </c>
    </row>
    <row r="199" spans="78:78" ht="9.9499999999999993" customHeight="1" x14ac:dyDescent="0.2">
      <c r="BZ199" s="87">
        <v>0.16600000000000001</v>
      </c>
    </row>
    <row r="200" spans="78:78" ht="9.9499999999999993" customHeight="1" x14ac:dyDescent="0.2">
      <c r="BZ200" s="87">
        <v>0.16700000000000001</v>
      </c>
    </row>
    <row r="201" spans="78:78" ht="9.9499999999999993" customHeight="1" x14ac:dyDescent="0.2">
      <c r="BZ201" s="87">
        <v>0.16800000000000001</v>
      </c>
    </row>
    <row r="202" spans="78:78" ht="9.9499999999999993" customHeight="1" x14ac:dyDescent="0.2">
      <c r="BZ202" s="87">
        <v>0.16900000000000001</v>
      </c>
    </row>
    <row r="203" spans="78:78" ht="9.9499999999999993" customHeight="1" x14ac:dyDescent="0.2">
      <c r="BZ203" s="87">
        <v>0.17</v>
      </c>
    </row>
    <row r="204" spans="78:78" ht="9.9499999999999993" customHeight="1" x14ac:dyDescent="0.2">
      <c r="BZ204" s="87">
        <v>0.17100000000000001</v>
      </c>
    </row>
    <row r="205" spans="78:78" ht="9.9499999999999993" customHeight="1" x14ac:dyDescent="0.2">
      <c r="BZ205" s="87">
        <v>0.17199999999999999</v>
      </c>
    </row>
    <row r="206" spans="78:78" ht="9.9499999999999993" customHeight="1" x14ac:dyDescent="0.2">
      <c r="BZ206" s="87">
        <v>0.17299999999999999</v>
      </c>
    </row>
    <row r="207" spans="78:78" ht="9.9499999999999993" customHeight="1" x14ac:dyDescent="0.2">
      <c r="BZ207" s="87">
        <v>0.17399999999999999</v>
      </c>
    </row>
    <row r="208" spans="78:78" ht="9.9499999999999993" customHeight="1" x14ac:dyDescent="0.2">
      <c r="BZ208" s="87">
        <v>0.17499999999999999</v>
      </c>
    </row>
    <row r="209" spans="78:78" ht="9.9499999999999993" customHeight="1" x14ac:dyDescent="0.2">
      <c r="BZ209" s="87">
        <v>0.17599999999999999</v>
      </c>
    </row>
    <row r="210" spans="78:78" ht="9.9499999999999993" customHeight="1" x14ac:dyDescent="0.2">
      <c r="BZ210" s="87">
        <v>0.17699999999999999</v>
      </c>
    </row>
    <row r="211" spans="78:78" ht="9.9499999999999993" customHeight="1" x14ac:dyDescent="0.2">
      <c r="BZ211" s="87">
        <v>0.17799999999999999</v>
      </c>
    </row>
    <row r="212" spans="78:78" ht="9.9499999999999993" customHeight="1" x14ac:dyDescent="0.2">
      <c r="BZ212" s="87">
        <v>0.17899999999999999</v>
      </c>
    </row>
    <row r="213" spans="78:78" ht="9.9499999999999993" customHeight="1" x14ac:dyDescent="0.2">
      <c r="BZ213" s="87">
        <v>0.18</v>
      </c>
    </row>
    <row r="214" spans="78:78" ht="9.9499999999999993" customHeight="1" x14ac:dyDescent="0.2">
      <c r="BZ214" s="87">
        <v>0.18099999999999999</v>
      </c>
    </row>
    <row r="215" spans="78:78" ht="9.9499999999999993" customHeight="1" x14ac:dyDescent="0.2">
      <c r="BZ215" s="87">
        <v>0.182</v>
      </c>
    </row>
    <row r="216" spans="78:78" ht="9.9499999999999993" customHeight="1" x14ac:dyDescent="0.2">
      <c r="BZ216" s="87">
        <v>0.183</v>
      </c>
    </row>
    <row r="217" spans="78:78" ht="9.9499999999999993" customHeight="1" x14ac:dyDescent="0.2">
      <c r="BZ217" s="87">
        <v>0.184</v>
      </c>
    </row>
    <row r="218" spans="78:78" ht="9.9499999999999993" customHeight="1" x14ac:dyDescent="0.2">
      <c r="BZ218" s="87">
        <v>0.185</v>
      </c>
    </row>
    <row r="219" spans="78:78" ht="9.9499999999999993" customHeight="1" x14ac:dyDescent="0.2">
      <c r="BZ219" s="87">
        <v>0.186</v>
      </c>
    </row>
    <row r="220" spans="78:78" ht="9.9499999999999993" customHeight="1" x14ac:dyDescent="0.2">
      <c r="BZ220" s="87">
        <v>0.187</v>
      </c>
    </row>
    <row r="221" spans="78:78" ht="9.9499999999999993" customHeight="1" x14ac:dyDescent="0.2">
      <c r="BZ221" s="87">
        <v>0.188</v>
      </c>
    </row>
    <row r="222" spans="78:78" ht="9.9499999999999993" customHeight="1" x14ac:dyDescent="0.2">
      <c r="BZ222" s="87">
        <v>0.189</v>
      </c>
    </row>
    <row r="223" spans="78:78" ht="9.9499999999999993" customHeight="1" x14ac:dyDescent="0.2">
      <c r="BZ223" s="87">
        <v>0.19</v>
      </c>
    </row>
    <row r="224" spans="78:78" ht="9.9499999999999993" customHeight="1" x14ac:dyDescent="0.2">
      <c r="BZ224" s="87">
        <v>0.191</v>
      </c>
    </row>
    <row r="225" spans="78:78" ht="9.9499999999999993" customHeight="1" x14ac:dyDescent="0.2">
      <c r="BZ225" s="87">
        <v>0.192</v>
      </c>
    </row>
    <row r="226" spans="78:78" ht="9.9499999999999993" customHeight="1" x14ac:dyDescent="0.2">
      <c r="BZ226" s="87">
        <v>0.193</v>
      </c>
    </row>
    <row r="227" spans="78:78" ht="9.9499999999999993" customHeight="1" x14ac:dyDescent="0.2">
      <c r="BZ227" s="87">
        <v>0.19400000000000001</v>
      </c>
    </row>
    <row r="228" spans="78:78" ht="9.9499999999999993" customHeight="1" x14ac:dyDescent="0.2">
      <c r="BZ228" s="87">
        <v>0.19500000000000001</v>
      </c>
    </row>
    <row r="229" spans="78:78" ht="9.9499999999999993" customHeight="1" x14ac:dyDescent="0.2">
      <c r="BZ229" s="87">
        <v>0.19600000000000001</v>
      </c>
    </row>
    <row r="230" spans="78:78" ht="9.9499999999999993" customHeight="1" x14ac:dyDescent="0.2">
      <c r="BZ230" s="87">
        <v>0.19700000000000001</v>
      </c>
    </row>
    <row r="231" spans="78:78" ht="9.9499999999999993" customHeight="1" x14ac:dyDescent="0.2">
      <c r="BZ231" s="87">
        <v>0.19800000000000001</v>
      </c>
    </row>
    <row r="232" spans="78:78" ht="9.9499999999999993" customHeight="1" x14ac:dyDescent="0.2">
      <c r="BZ232" s="87">
        <v>0.19900000000000001</v>
      </c>
    </row>
    <row r="233" spans="78:78" ht="9.9499999999999993" customHeight="1" x14ac:dyDescent="0.2">
      <c r="BZ233" s="87">
        <v>0.2</v>
      </c>
    </row>
    <row r="234" spans="78:78" ht="9.9499999999999993" customHeight="1" x14ac:dyDescent="0.2">
      <c r="BZ234" s="87">
        <v>0.20100000000000001</v>
      </c>
    </row>
    <row r="235" spans="78:78" ht="9.9499999999999993" customHeight="1" x14ac:dyDescent="0.2">
      <c r="BZ235" s="87">
        <v>0.20200000000000001</v>
      </c>
    </row>
    <row r="236" spans="78:78" ht="9.9499999999999993" customHeight="1" x14ac:dyDescent="0.2">
      <c r="BZ236" s="87">
        <v>0.20300000000000001</v>
      </c>
    </row>
    <row r="237" spans="78:78" ht="9.9499999999999993" customHeight="1" x14ac:dyDescent="0.2">
      <c r="BZ237" s="87">
        <v>0.20399999999999999</v>
      </c>
    </row>
    <row r="238" spans="78:78" ht="9.9499999999999993" customHeight="1" x14ac:dyDescent="0.2">
      <c r="BZ238" s="87">
        <v>0.20499999999999999</v>
      </c>
    </row>
    <row r="239" spans="78:78" ht="9.9499999999999993" customHeight="1" x14ac:dyDescent="0.2">
      <c r="BZ239" s="87">
        <v>0.20599999999999999</v>
      </c>
    </row>
    <row r="240" spans="78:78" ht="9.9499999999999993" customHeight="1" x14ac:dyDescent="0.2">
      <c r="BZ240" s="87">
        <v>0.20699999999999999</v>
      </c>
    </row>
    <row r="241" spans="78:78" ht="9.9499999999999993" customHeight="1" x14ac:dyDescent="0.2">
      <c r="BZ241" s="87">
        <v>0.20799999999999999</v>
      </c>
    </row>
    <row r="242" spans="78:78" ht="9.9499999999999993" customHeight="1" x14ac:dyDescent="0.2">
      <c r="BZ242" s="87">
        <v>0.20899999999999999</v>
      </c>
    </row>
    <row r="243" spans="78:78" ht="9.9499999999999993" customHeight="1" x14ac:dyDescent="0.2">
      <c r="BZ243" s="87">
        <v>0.21</v>
      </c>
    </row>
    <row r="244" spans="78:78" ht="9.9499999999999993" customHeight="1" x14ac:dyDescent="0.2">
      <c r="BZ244" s="87">
        <v>0.21099999999999999</v>
      </c>
    </row>
    <row r="245" spans="78:78" ht="9.9499999999999993" customHeight="1" x14ac:dyDescent="0.2">
      <c r="BZ245" s="87">
        <v>0.21199999999999999</v>
      </c>
    </row>
    <row r="246" spans="78:78" ht="9.9499999999999993" customHeight="1" x14ac:dyDescent="0.2">
      <c r="BZ246" s="87">
        <v>0.21299999999999999</v>
      </c>
    </row>
    <row r="247" spans="78:78" ht="9.9499999999999993" customHeight="1" x14ac:dyDescent="0.2">
      <c r="BZ247" s="87">
        <v>0.214</v>
      </c>
    </row>
    <row r="248" spans="78:78" ht="9.9499999999999993" customHeight="1" x14ac:dyDescent="0.2">
      <c r="BZ248" s="87">
        <v>0.215</v>
      </c>
    </row>
    <row r="249" spans="78:78" ht="9.9499999999999993" customHeight="1" x14ac:dyDescent="0.2">
      <c r="BZ249" s="87">
        <v>0.216</v>
      </c>
    </row>
    <row r="250" spans="78:78" ht="9.9499999999999993" customHeight="1" x14ac:dyDescent="0.2">
      <c r="BZ250" s="87">
        <v>0.217</v>
      </c>
    </row>
    <row r="251" spans="78:78" ht="9.9499999999999993" customHeight="1" x14ac:dyDescent="0.2">
      <c r="BZ251" s="87">
        <v>0.218</v>
      </c>
    </row>
    <row r="252" spans="78:78" ht="9.9499999999999993" customHeight="1" x14ac:dyDescent="0.2">
      <c r="BZ252" s="87">
        <v>0.219</v>
      </c>
    </row>
    <row r="253" spans="78:78" ht="9.9499999999999993" customHeight="1" x14ac:dyDescent="0.2">
      <c r="BZ253" s="87">
        <v>0.22</v>
      </c>
    </row>
    <row r="254" spans="78:78" ht="9.9499999999999993" customHeight="1" x14ac:dyDescent="0.2">
      <c r="BZ254" s="87">
        <v>0.221</v>
      </c>
    </row>
    <row r="255" spans="78:78" ht="9.9499999999999993" customHeight="1" x14ac:dyDescent="0.2">
      <c r="BZ255" s="87">
        <v>0.222</v>
      </c>
    </row>
    <row r="256" spans="78:78" ht="9.9499999999999993" customHeight="1" x14ac:dyDescent="0.2">
      <c r="BZ256" s="87">
        <v>0.223</v>
      </c>
    </row>
    <row r="257" spans="78:78" ht="9.9499999999999993" customHeight="1" x14ac:dyDescent="0.2">
      <c r="BZ257" s="87">
        <v>0.224</v>
      </c>
    </row>
    <row r="258" spans="78:78" ht="9.9499999999999993" customHeight="1" x14ac:dyDescent="0.2">
      <c r="BZ258" s="87">
        <v>0.22500000000000001</v>
      </c>
    </row>
    <row r="259" spans="78:78" ht="9.9499999999999993" customHeight="1" x14ac:dyDescent="0.2">
      <c r="BZ259" s="87">
        <v>0.22600000000000001</v>
      </c>
    </row>
    <row r="260" spans="78:78" ht="9.9499999999999993" customHeight="1" x14ac:dyDescent="0.2">
      <c r="BZ260" s="87">
        <v>0.22700000000000001</v>
      </c>
    </row>
    <row r="261" spans="78:78" ht="9.9499999999999993" customHeight="1" x14ac:dyDescent="0.2">
      <c r="BZ261" s="87">
        <v>0.22800000000000001</v>
      </c>
    </row>
    <row r="262" spans="78:78" ht="9.9499999999999993" customHeight="1" x14ac:dyDescent="0.2">
      <c r="BZ262" s="87">
        <v>0.22900000000000001</v>
      </c>
    </row>
    <row r="263" spans="78:78" ht="9.9499999999999993" customHeight="1" x14ac:dyDescent="0.2">
      <c r="BZ263" s="87">
        <v>0.23</v>
      </c>
    </row>
    <row r="264" spans="78:78" ht="9.9499999999999993" customHeight="1" x14ac:dyDescent="0.2">
      <c r="BZ264" s="87">
        <v>0.23100000000000001</v>
      </c>
    </row>
    <row r="265" spans="78:78" ht="9.9499999999999993" customHeight="1" x14ac:dyDescent="0.2">
      <c r="BZ265" s="87">
        <v>0.23200000000000001</v>
      </c>
    </row>
    <row r="266" spans="78:78" ht="9.9499999999999993" customHeight="1" x14ac:dyDescent="0.2">
      <c r="BZ266" s="87">
        <v>0.23300000000000001</v>
      </c>
    </row>
    <row r="267" spans="78:78" ht="9.9499999999999993" customHeight="1" x14ac:dyDescent="0.2">
      <c r="BZ267" s="87">
        <v>0.23400000000000001</v>
      </c>
    </row>
    <row r="268" spans="78:78" ht="9.9499999999999993" customHeight="1" x14ac:dyDescent="0.2">
      <c r="BZ268" s="87">
        <v>0.23499999999999999</v>
      </c>
    </row>
    <row r="269" spans="78:78" ht="9.9499999999999993" customHeight="1" x14ac:dyDescent="0.2">
      <c r="BZ269" s="87">
        <v>0.23599999999999999</v>
      </c>
    </row>
    <row r="270" spans="78:78" ht="9.9499999999999993" customHeight="1" x14ac:dyDescent="0.2">
      <c r="BZ270" s="87">
        <v>0.23699999999999999</v>
      </c>
    </row>
    <row r="271" spans="78:78" ht="9.9499999999999993" customHeight="1" x14ac:dyDescent="0.2">
      <c r="BZ271" s="87">
        <v>0.23799999999999999</v>
      </c>
    </row>
    <row r="272" spans="78:78" ht="9.9499999999999993" customHeight="1" x14ac:dyDescent="0.2">
      <c r="BZ272" s="87">
        <v>0.23899999999999999</v>
      </c>
    </row>
    <row r="273" spans="78:78" ht="9.9499999999999993" customHeight="1" x14ac:dyDescent="0.2">
      <c r="BZ273" s="87">
        <v>0.24</v>
      </c>
    </row>
    <row r="274" spans="78:78" ht="9.9499999999999993" customHeight="1" x14ac:dyDescent="0.2">
      <c r="BZ274" s="87">
        <v>0.24099999999999999</v>
      </c>
    </row>
    <row r="275" spans="78:78" ht="9.9499999999999993" customHeight="1" x14ac:dyDescent="0.2">
      <c r="BZ275" s="87">
        <v>0.24199999999999999</v>
      </c>
    </row>
    <row r="276" spans="78:78" ht="9.9499999999999993" customHeight="1" x14ac:dyDescent="0.2">
      <c r="BZ276" s="87">
        <v>0.24299999999999999</v>
      </c>
    </row>
    <row r="277" spans="78:78" ht="9.9499999999999993" customHeight="1" x14ac:dyDescent="0.2">
      <c r="BZ277" s="87">
        <v>0.24399999999999999</v>
      </c>
    </row>
    <row r="278" spans="78:78" ht="9.9499999999999993" customHeight="1" x14ac:dyDescent="0.2">
      <c r="BZ278" s="87">
        <v>0.245</v>
      </c>
    </row>
    <row r="279" spans="78:78" ht="9.9499999999999993" customHeight="1" x14ac:dyDescent="0.2">
      <c r="BZ279" s="87">
        <v>0.246</v>
      </c>
    </row>
    <row r="280" spans="78:78" ht="9.9499999999999993" customHeight="1" x14ac:dyDescent="0.2">
      <c r="BZ280" s="87">
        <v>0.247</v>
      </c>
    </row>
    <row r="281" spans="78:78" ht="9.9499999999999993" customHeight="1" x14ac:dyDescent="0.2">
      <c r="BZ281" s="87">
        <v>0.248</v>
      </c>
    </row>
    <row r="282" spans="78:78" ht="9.9499999999999993" customHeight="1" x14ac:dyDescent="0.2">
      <c r="BZ282" s="87">
        <v>0.249</v>
      </c>
    </row>
    <row r="283" spans="78:78" ht="9.9499999999999993" customHeight="1" x14ac:dyDescent="0.2">
      <c r="BZ283" s="87">
        <v>0.25</v>
      </c>
    </row>
    <row r="284" spans="78:78" ht="9.9499999999999993" customHeight="1" x14ac:dyDescent="0.2">
      <c r="BZ284" s="87">
        <v>0.251</v>
      </c>
    </row>
    <row r="285" spans="78:78" ht="9.9499999999999993" customHeight="1" x14ac:dyDescent="0.2">
      <c r="BZ285" s="87">
        <v>0.252</v>
      </c>
    </row>
    <row r="286" spans="78:78" ht="9.9499999999999993" customHeight="1" x14ac:dyDescent="0.2">
      <c r="BZ286" s="87">
        <v>0.253</v>
      </c>
    </row>
    <row r="287" spans="78:78" ht="9.9499999999999993" customHeight="1" x14ac:dyDescent="0.2">
      <c r="BZ287" s="87">
        <v>0.254</v>
      </c>
    </row>
    <row r="288" spans="78:78" ht="9.9499999999999993" customHeight="1" x14ac:dyDescent="0.2">
      <c r="BZ288" s="87">
        <v>0.255</v>
      </c>
    </row>
    <row r="289" spans="78:78" ht="9.9499999999999993" customHeight="1" x14ac:dyDescent="0.2">
      <c r="BZ289" s="87">
        <v>0.25600000000000001</v>
      </c>
    </row>
    <row r="290" spans="78:78" ht="9.9499999999999993" customHeight="1" x14ac:dyDescent="0.2">
      <c r="BZ290" s="87">
        <v>0.25700000000000001</v>
      </c>
    </row>
    <row r="291" spans="78:78" ht="9.9499999999999993" customHeight="1" x14ac:dyDescent="0.2">
      <c r="BZ291" s="87">
        <v>0.25800000000000001</v>
      </c>
    </row>
    <row r="292" spans="78:78" ht="9.9499999999999993" customHeight="1" x14ac:dyDescent="0.2">
      <c r="BZ292" s="87">
        <v>0.25900000000000001</v>
      </c>
    </row>
    <row r="293" spans="78:78" ht="9.9499999999999993" customHeight="1" x14ac:dyDescent="0.2">
      <c r="BZ293" s="87">
        <v>0.26</v>
      </c>
    </row>
    <row r="294" spans="78:78" ht="9.9499999999999993" customHeight="1" x14ac:dyDescent="0.2">
      <c r="BZ294" s="87">
        <v>0.26100000000000001</v>
      </c>
    </row>
    <row r="295" spans="78:78" ht="9.9499999999999993" customHeight="1" x14ac:dyDescent="0.2">
      <c r="BZ295" s="87">
        <v>0.26200000000000001</v>
      </c>
    </row>
    <row r="296" spans="78:78" ht="9.9499999999999993" customHeight="1" x14ac:dyDescent="0.2">
      <c r="BZ296" s="87">
        <v>0.26300000000000001</v>
      </c>
    </row>
    <row r="297" spans="78:78" ht="9.9499999999999993" customHeight="1" x14ac:dyDescent="0.2">
      <c r="BZ297" s="87">
        <v>0.26400000000000001</v>
      </c>
    </row>
    <row r="298" spans="78:78" ht="9.9499999999999993" customHeight="1" x14ac:dyDescent="0.2">
      <c r="BZ298" s="87">
        <v>0.26500000000000001</v>
      </c>
    </row>
    <row r="299" spans="78:78" ht="9.9499999999999993" customHeight="1" x14ac:dyDescent="0.2">
      <c r="BZ299" s="87">
        <v>0.26600000000000001</v>
      </c>
    </row>
    <row r="300" spans="78:78" ht="9.9499999999999993" customHeight="1" x14ac:dyDescent="0.2">
      <c r="BZ300" s="87">
        <v>0.26700000000000002</v>
      </c>
    </row>
    <row r="301" spans="78:78" ht="9.9499999999999993" customHeight="1" x14ac:dyDescent="0.2">
      <c r="BZ301" s="87">
        <v>0.26800000000000002</v>
      </c>
    </row>
    <row r="302" spans="78:78" ht="9.9499999999999993" customHeight="1" x14ac:dyDescent="0.2">
      <c r="BZ302" s="87">
        <v>0.26900000000000002</v>
      </c>
    </row>
    <row r="303" spans="78:78" ht="9.9499999999999993" customHeight="1" x14ac:dyDescent="0.2">
      <c r="BZ303" s="87">
        <v>0.27</v>
      </c>
    </row>
    <row r="304" spans="78:78" ht="9.9499999999999993" customHeight="1" x14ac:dyDescent="0.2">
      <c r="BZ304" s="87">
        <v>0.27100000000000002</v>
      </c>
    </row>
    <row r="305" spans="78:78" ht="9.9499999999999993" customHeight="1" x14ac:dyDescent="0.2">
      <c r="BZ305" s="87">
        <v>0.27200000000000002</v>
      </c>
    </row>
    <row r="306" spans="78:78" ht="9.9499999999999993" customHeight="1" x14ac:dyDescent="0.2">
      <c r="BZ306" s="87">
        <v>0.27300000000000002</v>
      </c>
    </row>
    <row r="307" spans="78:78" ht="9.9499999999999993" customHeight="1" x14ac:dyDescent="0.2">
      <c r="BZ307" s="87">
        <v>0.27400000000000002</v>
      </c>
    </row>
    <row r="308" spans="78:78" ht="9.9499999999999993" customHeight="1" x14ac:dyDescent="0.2">
      <c r="BZ308" s="87">
        <v>0.27500000000000002</v>
      </c>
    </row>
    <row r="309" spans="78:78" ht="9.9499999999999993" customHeight="1" x14ac:dyDescent="0.2">
      <c r="BZ309" s="87">
        <v>0.27600000000000002</v>
      </c>
    </row>
    <row r="310" spans="78:78" ht="9.9499999999999993" customHeight="1" x14ac:dyDescent="0.2">
      <c r="BZ310" s="87">
        <v>0.27700000000000002</v>
      </c>
    </row>
    <row r="311" spans="78:78" ht="9.9499999999999993" customHeight="1" x14ac:dyDescent="0.2">
      <c r="BZ311" s="87">
        <v>0.27800000000000002</v>
      </c>
    </row>
    <row r="312" spans="78:78" ht="9.9499999999999993" customHeight="1" x14ac:dyDescent="0.2">
      <c r="BZ312" s="87">
        <v>0.27900000000000003</v>
      </c>
    </row>
    <row r="313" spans="78:78" ht="9.9499999999999993" customHeight="1" x14ac:dyDescent="0.2">
      <c r="BZ313" s="87">
        <v>0.28000000000000003</v>
      </c>
    </row>
    <row r="314" spans="78:78" ht="9.9499999999999993" customHeight="1" x14ac:dyDescent="0.2">
      <c r="BZ314" s="87">
        <v>0.28100000000000003</v>
      </c>
    </row>
    <row r="315" spans="78:78" ht="9.9499999999999993" customHeight="1" x14ac:dyDescent="0.2">
      <c r="BZ315" s="87">
        <v>0.28199999999999997</v>
      </c>
    </row>
    <row r="316" spans="78:78" ht="9.9499999999999993" customHeight="1" x14ac:dyDescent="0.2">
      <c r="BZ316" s="87">
        <v>0.28299999999999997</v>
      </c>
    </row>
    <row r="317" spans="78:78" ht="9.9499999999999993" customHeight="1" x14ac:dyDescent="0.2">
      <c r="BZ317" s="87">
        <v>0.28399999999999997</v>
      </c>
    </row>
    <row r="318" spans="78:78" ht="9.9499999999999993" customHeight="1" x14ac:dyDescent="0.2">
      <c r="BZ318" s="87">
        <v>0.28499999999999998</v>
      </c>
    </row>
    <row r="319" spans="78:78" ht="9.9499999999999993" customHeight="1" x14ac:dyDescent="0.2">
      <c r="BZ319" s="87">
        <v>0.28599999999999998</v>
      </c>
    </row>
    <row r="320" spans="78:78" ht="9.9499999999999993" customHeight="1" x14ac:dyDescent="0.2">
      <c r="BZ320" s="87">
        <v>0.28699999999999998</v>
      </c>
    </row>
    <row r="321" spans="78:78" ht="9.9499999999999993" customHeight="1" x14ac:dyDescent="0.2">
      <c r="BZ321" s="87">
        <v>0.28799999999999998</v>
      </c>
    </row>
    <row r="322" spans="78:78" ht="9.9499999999999993" customHeight="1" x14ac:dyDescent="0.2">
      <c r="BZ322" s="87">
        <v>0.28899999999999998</v>
      </c>
    </row>
    <row r="323" spans="78:78" ht="9.9499999999999993" customHeight="1" x14ac:dyDescent="0.2">
      <c r="BZ323" s="87">
        <v>0.28999999999999998</v>
      </c>
    </row>
    <row r="324" spans="78:78" ht="9.9499999999999993" customHeight="1" x14ac:dyDescent="0.2">
      <c r="BZ324" s="87">
        <v>0.29099999999999998</v>
      </c>
    </row>
    <row r="325" spans="78:78" ht="9.9499999999999993" customHeight="1" x14ac:dyDescent="0.2">
      <c r="BZ325" s="87">
        <v>0.29199999999999998</v>
      </c>
    </row>
    <row r="326" spans="78:78" ht="9.9499999999999993" customHeight="1" x14ac:dyDescent="0.2">
      <c r="BZ326" s="87">
        <v>0.29299999999999998</v>
      </c>
    </row>
    <row r="327" spans="78:78" ht="9.9499999999999993" customHeight="1" x14ac:dyDescent="0.2">
      <c r="BZ327" s="87">
        <v>0.29399999999999998</v>
      </c>
    </row>
    <row r="328" spans="78:78" ht="9.9499999999999993" customHeight="1" x14ac:dyDescent="0.2">
      <c r="BZ328" s="87">
        <v>0.29499999999999998</v>
      </c>
    </row>
    <row r="329" spans="78:78" ht="9.9499999999999993" customHeight="1" x14ac:dyDescent="0.2">
      <c r="BZ329" s="87">
        <v>0.29599999999999999</v>
      </c>
    </row>
    <row r="330" spans="78:78" ht="9.9499999999999993" customHeight="1" x14ac:dyDescent="0.2">
      <c r="BZ330" s="87">
        <v>0.29699999999999999</v>
      </c>
    </row>
    <row r="331" spans="78:78" ht="9.9499999999999993" customHeight="1" x14ac:dyDescent="0.2">
      <c r="BZ331" s="87">
        <v>0.29799999999999999</v>
      </c>
    </row>
    <row r="332" spans="78:78" ht="9.9499999999999993" customHeight="1" x14ac:dyDescent="0.2">
      <c r="BZ332" s="87">
        <v>0.29899999999999999</v>
      </c>
    </row>
    <row r="333" spans="78:78" ht="9.9499999999999993" customHeight="1" x14ac:dyDescent="0.2">
      <c r="BZ333" s="87">
        <v>0.3</v>
      </c>
    </row>
    <row r="334" spans="78:78" ht="9.9499999999999993" customHeight="1" x14ac:dyDescent="0.2">
      <c r="BZ334" s="87">
        <v>0.30099999999999999</v>
      </c>
    </row>
    <row r="335" spans="78:78" ht="9.9499999999999993" customHeight="1" x14ac:dyDescent="0.2">
      <c r="BZ335" s="87">
        <v>0.30199999999999999</v>
      </c>
    </row>
    <row r="336" spans="78:78" ht="9.9499999999999993" customHeight="1" x14ac:dyDescent="0.2">
      <c r="BZ336" s="87">
        <v>0.30299999999999999</v>
      </c>
    </row>
    <row r="337" spans="78:78" ht="9.9499999999999993" customHeight="1" x14ac:dyDescent="0.2">
      <c r="BZ337" s="87">
        <v>0.30399999999999999</v>
      </c>
    </row>
    <row r="338" spans="78:78" ht="9.9499999999999993" customHeight="1" x14ac:dyDescent="0.2">
      <c r="BZ338" s="87">
        <v>0.30499999999999999</v>
      </c>
    </row>
    <row r="339" spans="78:78" ht="9.9499999999999993" customHeight="1" x14ac:dyDescent="0.2">
      <c r="BZ339" s="87">
        <v>0.30599999999999999</v>
      </c>
    </row>
    <row r="340" spans="78:78" ht="9.9499999999999993" customHeight="1" x14ac:dyDescent="0.2">
      <c r="BZ340" s="87">
        <v>0.307</v>
      </c>
    </row>
    <row r="341" spans="78:78" ht="9.9499999999999993" customHeight="1" x14ac:dyDescent="0.2">
      <c r="BZ341" s="87">
        <v>0.308</v>
      </c>
    </row>
    <row r="342" spans="78:78" ht="9.9499999999999993" customHeight="1" x14ac:dyDescent="0.2">
      <c r="BZ342" s="87">
        <v>0.309</v>
      </c>
    </row>
    <row r="343" spans="78:78" ht="9.9499999999999993" customHeight="1" x14ac:dyDescent="0.2">
      <c r="BZ343" s="87">
        <v>0.31</v>
      </c>
    </row>
    <row r="344" spans="78:78" ht="9.9499999999999993" customHeight="1" x14ac:dyDescent="0.2">
      <c r="BZ344" s="87">
        <v>0.311</v>
      </c>
    </row>
    <row r="345" spans="78:78" ht="9.9499999999999993" customHeight="1" x14ac:dyDescent="0.2">
      <c r="BZ345" s="87">
        <v>0.312</v>
      </c>
    </row>
    <row r="346" spans="78:78" ht="9.9499999999999993" customHeight="1" x14ac:dyDescent="0.2">
      <c r="BZ346" s="87">
        <v>0.313</v>
      </c>
    </row>
    <row r="347" spans="78:78" ht="9.9499999999999993" customHeight="1" x14ac:dyDescent="0.2">
      <c r="BZ347" s="87">
        <v>0.314</v>
      </c>
    </row>
    <row r="348" spans="78:78" ht="9.9499999999999993" customHeight="1" x14ac:dyDescent="0.2">
      <c r="BZ348" s="87">
        <v>0.315</v>
      </c>
    </row>
    <row r="349" spans="78:78" ht="9.9499999999999993" customHeight="1" x14ac:dyDescent="0.2">
      <c r="BZ349" s="87">
        <v>0.316</v>
      </c>
    </row>
    <row r="350" spans="78:78" ht="9.9499999999999993" customHeight="1" x14ac:dyDescent="0.2">
      <c r="BZ350" s="87">
        <v>0.317</v>
      </c>
    </row>
    <row r="351" spans="78:78" ht="9.9499999999999993" customHeight="1" x14ac:dyDescent="0.2">
      <c r="BZ351" s="87">
        <v>0.318</v>
      </c>
    </row>
    <row r="352" spans="78:78" ht="9.9499999999999993" customHeight="1" x14ac:dyDescent="0.2">
      <c r="BZ352" s="87">
        <v>0.31900000000000001</v>
      </c>
    </row>
    <row r="353" spans="78:78" ht="9.9499999999999993" customHeight="1" x14ac:dyDescent="0.2">
      <c r="BZ353" s="87">
        <v>0.32</v>
      </c>
    </row>
    <row r="354" spans="78:78" ht="9.9499999999999993" customHeight="1" x14ac:dyDescent="0.2">
      <c r="BZ354" s="87">
        <v>0.32100000000000001</v>
      </c>
    </row>
    <row r="355" spans="78:78" ht="9.9499999999999993" customHeight="1" x14ac:dyDescent="0.2">
      <c r="BZ355" s="87">
        <v>0.32200000000000001</v>
      </c>
    </row>
    <row r="356" spans="78:78" ht="9.9499999999999993" customHeight="1" x14ac:dyDescent="0.2">
      <c r="BZ356" s="87">
        <v>0.32300000000000001</v>
      </c>
    </row>
    <row r="357" spans="78:78" x14ac:dyDescent="0.2">
      <c r="BZ357" s="87">
        <v>0.32400000000000001</v>
      </c>
    </row>
    <row r="358" spans="78:78" x14ac:dyDescent="0.2">
      <c r="BZ358" s="87">
        <v>0.32500000000000001</v>
      </c>
    </row>
    <row r="359" spans="78:78" x14ac:dyDescent="0.2">
      <c r="BZ359" s="87">
        <v>0.32600000000000001</v>
      </c>
    </row>
    <row r="360" spans="78:78" x14ac:dyDescent="0.2">
      <c r="BZ360" s="87">
        <v>0.32700000000000001</v>
      </c>
    </row>
    <row r="361" spans="78:78" x14ac:dyDescent="0.2">
      <c r="BZ361" s="87">
        <v>0.32800000000000001</v>
      </c>
    </row>
    <row r="362" spans="78:78" x14ac:dyDescent="0.2">
      <c r="BZ362" s="87">
        <v>0.32900000000000001</v>
      </c>
    </row>
    <row r="363" spans="78:78" x14ac:dyDescent="0.2">
      <c r="BZ363" s="87">
        <v>0.33</v>
      </c>
    </row>
    <row r="364" spans="78:78" x14ac:dyDescent="0.2">
      <c r="BZ364" s="87">
        <v>0.33100000000000002</v>
      </c>
    </row>
    <row r="365" spans="78:78" x14ac:dyDescent="0.2">
      <c r="BZ365" s="87">
        <v>0.33200000000000002</v>
      </c>
    </row>
    <row r="366" spans="78:78" x14ac:dyDescent="0.2">
      <c r="BZ366" s="87">
        <v>0.33300000000000002</v>
      </c>
    </row>
    <row r="367" spans="78:78" x14ac:dyDescent="0.2">
      <c r="BZ367" s="87">
        <v>0.33400000000000002</v>
      </c>
    </row>
    <row r="368" spans="78:78" x14ac:dyDescent="0.2">
      <c r="BZ368" s="87">
        <v>0.33500000000000002</v>
      </c>
    </row>
    <row r="369" spans="78:78" x14ac:dyDescent="0.2">
      <c r="BZ369" s="87">
        <v>0.33600000000000002</v>
      </c>
    </row>
    <row r="370" spans="78:78" x14ac:dyDescent="0.2">
      <c r="BZ370" s="87">
        <v>0.33700000000000002</v>
      </c>
    </row>
    <row r="371" spans="78:78" x14ac:dyDescent="0.2">
      <c r="BZ371" s="87">
        <v>0.33800000000000002</v>
      </c>
    </row>
    <row r="372" spans="78:78" x14ac:dyDescent="0.2">
      <c r="BZ372" s="87">
        <v>0.33900000000000002</v>
      </c>
    </row>
    <row r="373" spans="78:78" x14ac:dyDescent="0.2">
      <c r="BZ373" s="87">
        <v>0.34</v>
      </c>
    </row>
    <row r="374" spans="78:78" x14ac:dyDescent="0.2">
      <c r="BZ374" s="87">
        <v>0.34100000000000003</v>
      </c>
    </row>
    <row r="375" spans="78:78" x14ac:dyDescent="0.2">
      <c r="BZ375" s="87">
        <v>0.34200000000000003</v>
      </c>
    </row>
    <row r="376" spans="78:78" x14ac:dyDescent="0.2">
      <c r="BZ376" s="87">
        <v>0.34300000000000003</v>
      </c>
    </row>
    <row r="377" spans="78:78" x14ac:dyDescent="0.2">
      <c r="BZ377" s="87">
        <v>0.34399999999999997</v>
      </c>
    </row>
    <row r="378" spans="78:78" x14ac:dyDescent="0.2">
      <c r="BZ378" s="87">
        <v>0.34499999999999997</v>
      </c>
    </row>
    <row r="379" spans="78:78" x14ac:dyDescent="0.2">
      <c r="BZ379" s="87">
        <v>0.34599999999999997</v>
      </c>
    </row>
    <row r="380" spans="78:78" x14ac:dyDescent="0.2">
      <c r="BZ380" s="87">
        <v>0.34699999999999998</v>
      </c>
    </row>
    <row r="381" spans="78:78" x14ac:dyDescent="0.2">
      <c r="BZ381" s="87">
        <v>0.34799999999999998</v>
      </c>
    </row>
    <row r="382" spans="78:78" x14ac:dyDescent="0.2">
      <c r="BZ382" s="87">
        <v>0.34899999999999998</v>
      </c>
    </row>
    <row r="383" spans="78:78" x14ac:dyDescent="0.2">
      <c r="BZ383" s="87">
        <v>0.35</v>
      </c>
    </row>
    <row r="384" spans="78:78" x14ac:dyDescent="0.2">
      <c r="BZ384" s="87">
        <v>0.35099999999999998</v>
      </c>
    </row>
    <row r="385" spans="78:78" x14ac:dyDescent="0.2">
      <c r="BZ385" s="87">
        <v>0.35199999999999998</v>
      </c>
    </row>
    <row r="386" spans="78:78" x14ac:dyDescent="0.2">
      <c r="BZ386" s="87">
        <v>0.35299999999999998</v>
      </c>
    </row>
    <row r="387" spans="78:78" x14ac:dyDescent="0.2">
      <c r="BZ387" s="87">
        <v>0.35399999999999998</v>
      </c>
    </row>
    <row r="388" spans="78:78" x14ac:dyDescent="0.2">
      <c r="BZ388" s="87">
        <v>0.35499999999999998</v>
      </c>
    </row>
    <row r="389" spans="78:78" x14ac:dyDescent="0.2">
      <c r="BZ389" s="87">
        <v>0.35599999999999998</v>
      </c>
    </row>
    <row r="390" spans="78:78" x14ac:dyDescent="0.2">
      <c r="BZ390" s="87">
        <v>0.35699999999999998</v>
      </c>
    </row>
    <row r="391" spans="78:78" x14ac:dyDescent="0.2">
      <c r="BZ391" s="87">
        <v>0.35799999999999998</v>
      </c>
    </row>
    <row r="392" spans="78:78" x14ac:dyDescent="0.2">
      <c r="BZ392" s="87">
        <v>0.35899999999999999</v>
      </c>
    </row>
    <row r="393" spans="78:78" x14ac:dyDescent="0.2">
      <c r="BZ393" s="87">
        <v>0.36</v>
      </c>
    </row>
    <row r="394" spans="78:78" x14ac:dyDescent="0.2">
      <c r="BZ394" s="87">
        <v>0.36099999999999999</v>
      </c>
    </row>
    <row r="395" spans="78:78" x14ac:dyDescent="0.2">
      <c r="BZ395" s="87">
        <v>0.36199999999999999</v>
      </c>
    </row>
    <row r="396" spans="78:78" x14ac:dyDescent="0.2">
      <c r="BZ396" s="87">
        <v>0.36299999999999999</v>
      </c>
    </row>
    <row r="397" spans="78:78" x14ac:dyDescent="0.2">
      <c r="BZ397" s="87">
        <v>0.36399999999999999</v>
      </c>
    </row>
    <row r="398" spans="78:78" x14ac:dyDescent="0.2">
      <c r="BZ398" s="87">
        <v>0.36499999999999999</v>
      </c>
    </row>
    <row r="399" spans="78:78" x14ac:dyDescent="0.2">
      <c r="BZ399" s="87">
        <v>0.36599999999999999</v>
      </c>
    </row>
    <row r="400" spans="78:78" x14ac:dyDescent="0.2">
      <c r="BZ400" s="87">
        <v>0.36699999999999999</v>
      </c>
    </row>
    <row r="401" spans="78:78" x14ac:dyDescent="0.2">
      <c r="BZ401" s="87">
        <v>0.36799999999999999</v>
      </c>
    </row>
    <row r="402" spans="78:78" x14ac:dyDescent="0.2">
      <c r="BZ402" s="87">
        <v>0.36899999999999999</v>
      </c>
    </row>
    <row r="403" spans="78:78" x14ac:dyDescent="0.2">
      <c r="BZ403" s="87">
        <v>0.37</v>
      </c>
    </row>
    <row r="404" spans="78:78" x14ac:dyDescent="0.2">
      <c r="BZ404" s="87">
        <v>0.371</v>
      </c>
    </row>
    <row r="405" spans="78:78" x14ac:dyDescent="0.2">
      <c r="BZ405" s="87">
        <v>0.372</v>
      </c>
    </row>
    <row r="406" spans="78:78" x14ac:dyDescent="0.2">
      <c r="BZ406" s="87">
        <v>0.373</v>
      </c>
    </row>
    <row r="407" spans="78:78" x14ac:dyDescent="0.2">
      <c r="BZ407" s="87">
        <v>0.374</v>
      </c>
    </row>
    <row r="408" spans="78:78" x14ac:dyDescent="0.2">
      <c r="BZ408" s="87">
        <v>0.375</v>
      </c>
    </row>
    <row r="409" spans="78:78" x14ac:dyDescent="0.2">
      <c r="BZ409" s="87">
        <v>0.376</v>
      </c>
    </row>
    <row r="410" spans="78:78" x14ac:dyDescent="0.2">
      <c r="BZ410" s="87">
        <v>0.377</v>
      </c>
    </row>
    <row r="411" spans="78:78" x14ac:dyDescent="0.2">
      <c r="BZ411" s="87">
        <v>0.378</v>
      </c>
    </row>
    <row r="412" spans="78:78" x14ac:dyDescent="0.2">
      <c r="BZ412" s="87">
        <v>0.379</v>
      </c>
    </row>
    <row r="413" spans="78:78" x14ac:dyDescent="0.2">
      <c r="BZ413" s="87">
        <v>0.38</v>
      </c>
    </row>
    <row r="414" spans="78:78" x14ac:dyDescent="0.2">
      <c r="BZ414" s="87">
        <v>0.38100000000000001</v>
      </c>
    </row>
    <row r="415" spans="78:78" x14ac:dyDescent="0.2">
      <c r="BZ415" s="87">
        <v>0.38200000000000001</v>
      </c>
    </row>
    <row r="416" spans="78:78" x14ac:dyDescent="0.2">
      <c r="BZ416" s="87">
        <v>0.38300000000000001</v>
      </c>
    </row>
    <row r="417" spans="78:78" x14ac:dyDescent="0.2">
      <c r="BZ417" s="87">
        <v>0.38400000000000001</v>
      </c>
    </row>
    <row r="418" spans="78:78" x14ac:dyDescent="0.2">
      <c r="BZ418" s="87">
        <v>0.38500000000000001</v>
      </c>
    </row>
    <row r="419" spans="78:78" x14ac:dyDescent="0.2">
      <c r="BZ419" s="87">
        <v>0.38600000000000001</v>
      </c>
    </row>
    <row r="420" spans="78:78" x14ac:dyDescent="0.2">
      <c r="BZ420" s="87">
        <v>0.38700000000000001</v>
      </c>
    </row>
    <row r="421" spans="78:78" x14ac:dyDescent="0.2">
      <c r="BZ421" s="87">
        <v>0.38800000000000001</v>
      </c>
    </row>
    <row r="422" spans="78:78" x14ac:dyDescent="0.2">
      <c r="BZ422" s="87">
        <v>0.38900000000000001</v>
      </c>
    </row>
    <row r="423" spans="78:78" x14ac:dyDescent="0.2">
      <c r="BZ423" s="87">
        <v>0.39</v>
      </c>
    </row>
    <row r="424" spans="78:78" x14ac:dyDescent="0.2">
      <c r="BZ424" s="87">
        <v>0.39100000000000001</v>
      </c>
    </row>
    <row r="425" spans="78:78" x14ac:dyDescent="0.2">
      <c r="BZ425" s="87">
        <v>0.39200000000000002</v>
      </c>
    </row>
    <row r="426" spans="78:78" x14ac:dyDescent="0.2">
      <c r="BZ426" s="87">
        <v>0.39300000000000002</v>
      </c>
    </row>
    <row r="427" spans="78:78" x14ac:dyDescent="0.2">
      <c r="BZ427" s="87">
        <v>0.39400000000000002</v>
      </c>
    </row>
    <row r="428" spans="78:78" x14ac:dyDescent="0.2">
      <c r="BZ428" s="87">
        <v>0.39500000000000002</v>
      </c>
    </row>
    <row r="429" spans="78:78" x14ac:dyDescent="0.2">
      <c r="BZ429" s="87">
        <v>0.39600000000000002</v>
      </c>
    </row>
    <row r="430" spans="78:78" x14ac:dyDescent="0.2">
      <c r="BZ430" s="87">
        <v>0.39700000000000002</v>
      </c>
    </row>
    <row r="431" spans="78:78" x14ac:dyDescent="0.2">
      <c r="BZ431" s="87">
        <v>0.39800000000000002</v>
      </c>
    </row>
    <row r="432" spans="78:78" x14ac:dyDescent="0.2">
      <c r="BZ432" s="87">
        <v>0.39900000000000002</v>
      </c>
    </row>
    <row r="433" spans="78:78" x14ac:dyDescent="0.2">
      <c r="BZ433" s="87">
        <v>0.4</v>
      </c>
    </row>
    <row r="434" spans="78:78" x14ac:dyDescent="0.2">
      <c r="BZ434" s="87">
        <v>0.40100000000000002</v>
      </c>
    </row>
    <row r="435" spans="78:78" x14ac:dyDescent="0.2">
      <c r="BZ435" s="87">
        <v>0.40200000000000002</v>
      </c>
    </row>
    <row r="436" spans="78:78" x14ac:dyDescent="0.2">
      <c r="BZ436" s="87">
        <v>0.40300000000000002</v>
      </c>
    </row>
    <row r="437" spans="78:78" x14ac:dyDescent="0.2">
      <c r="BZ437" s="87">
        <v>0.40400000000000003</v>
      </c>
    </row>
    <row r="438" spans="78:78" x14ac:dyDescent="0.2">
      <c r="BZ438" s="87">
        <v>0.40500000000000003</v>
      </c>
    </row>
    <row r="439" spans="78:78" x14ac:dyDescent="0.2">
      <c r="BZ439" s="87">
        <v>0.40600000000000003</v>
      </c>
    </row>
    <row r="440" spans="78:78" x14ac:dyDescent="0.2">
      <c r="BZ440" s="87">
        <v>0.40699999999999997</v>
      </c>
    </row>
    <row r="441" spans="78:78" x14ac:dyDescent="0.2">
      <c r="BZ441" s="87">
        <v>0.40799999999999997</v>
      </c>
    </row>
    <row r="442" spans="78:78" x14ac:dyDescent="0.2">
      <c r="BZ442" s="87">
        <v>0.40899999999999997</v>
      </c>
    </row>
    <row r="443" spans="78:78" x14ac:dyDescent="0.2">
      <c r="BZ443" s="87">
        <v>0.41</v>
      </c>
    </row>
    <row r="444" spans="78:78" x14ac:dyDescent="0.2">
      <c r="BZ444" s="87">
        <v>0.41099999999999998</v>
      </c>
    </row>
    <row r="445" spans="78:78" x14ac:dyDescent="0.2">
      <c r="BZ445" s="87">
        <v>0.41199999999999998</v>
      </c>
    </row>
    <row r="446" spans="78:78" x14ac:dyDescent="0.2">
      <c r="BZ446" s="87">
        <v>0.41299999999999998</v>
      </c>
    </row>
    <row r="447" spans="78:78" x14ac:dyDescent="0.2">
      <c r="BZ447" s="87">
        <v>0.41399999999999998</v>
      </c>
    </row>
    <row r="448" spans="78:78" x14ac:dyDescent="0.2">
      <c r="BZ448" s="87">
        <v>0.41499999999999998</v>
      </c>
    </row>
    <row r="449" spans="78:78" x14ac:dyDescent="0.2">
      <c r="BZ449" s="87">
        <v>0.41599999999999998</v>
      </c>
    </row>
    <row r="450" spans="78:78" x14ac:dyDescent="0.2">
      <c r="BZ450" s="87">
        <v>0.41699999999999998</v>
      </c>
    </row>
    <row r="451" spans="78:78" x14ac:dyDescent="0.2">
      <c r="BZ451" s="87">
        <v>0.41799999999999998</v>
      </c>
    </row>
    <row r="452" spans="78:78" x14ac:dyDescent="0.2">
      <c r="BZ452" s="87">
        <v>0.41899999999999998</v>
      </c>
    </row>
    <row r="453" spans="78:78" x14ac:dyDescent="0.2">
      <c r="BZ453" s="87">
        <v>0.42</v>
      </c>
    </row>
    <row r="454" spans="78:78" x14ac:dyDescent="0.2">
      <c r="BZ454" s="87">
        <v>0.42099999999999999</v>
      </c>
    </row>
    <row r="455" spans="78:78" x14ac:dyDescent="0.2">
      <c r="BZ455" s="87">
        <v>0.42199999999999999</v>
      </c>
    </row>
    <row r="456" spans="78:78" x14ac:dyDescent="0.2">
      <c r="BZ456" s="87">
        <v>0.42299999999999999</v>
      </c>
    </row>
    <row r="457" spans="78:78" x14ac:dyDescent="0.2">
      <c r="BZ457" s="87">
        <v>0.42399999999999999</v>
      </c>
    </row>
    <row r="458" spans="78:78" x14ac:dyDescent="0.2">
      <c r="BZ458" s="87">
        <v>0.42499999999999999</v>
      </c>
    </row>
    <row r="459" spans="78:78" x14ac:dyDescent="0.2">
      <c r="BZ459" s="87">
        <v>0.42599999999999999</v>
      </c>
    </row>
    <row r="460" spans="78:78" x14ac:dyDescent="0.2">
      <c r="BZ460" s="87">
        <v>0.42699999999999999</v>
      </c>
    </row>
    <row r="461" spans="78:78" x14ac:dyDescent="0.2">
      <c r="BZ461" s="87">
        <v>0.42799999999999999</v>
      </c>
    </row>
    <row r="462" spans="78:78" x14ac:dyDescent="0.2">
      <c r="BZ462" s="87">
        <v>0.42899999999999999</v>
      </c>
    </row>
    <row r="463" spans="78:78" x14ac:dyDescent="0.2">
      <c r="BZ463" s="87">
        <v>0.43</v>
      </c>
    </row>
    <row r="464" spans="78:78" x14ac:dyDescent="0.2">
      <c r="BZ464" s="87">
        <v>0.43099999999999999</v>
      </c>
    </row>
    <row r="465" spans="78:78" x14ac:dyDescent="0.2">
      <c r="BZ465" s="87">
        <v>0.432</v>
      </c>
    </row>
    <row r="466" spans="78:78" x14ac:dyDescent="0.2">
      <c r="BZ466" s="87">
        <v>0.433</v>
      </c>
    </row>
    <row r="467" spans="78:78" x14ac:dyDescent="0.2">
      <c r="BZ467" s="87">
        <v>0.434</v>
      </c>
    </row>
    <row r="468" spans="78:78" x14ac:dyDescent="0.2">
      <c r="BZ468" s="87">
        <v>0.435</v>
      </c>
    </row>
    <row r="469" spans="78:78" x14ac:dyDescent="0.2">
      <c r="BZ469" s="87">
        <v>0.436</v>
      </c>
    </row>
    <row r="470" spans="78:78" x14ac:dyDescent="0.2">
      <c r="BZ470" s="87">
        <v>0.437</v>
      </c>
    </row>
    <row r="471" spans="78:78" x14ac:dyDescent="0.2">
      <c r="BZ471" s="87">
        <v>0.438</v>
      </c>
    </row>
    <row r="472" spans="78:78" x14ac:dyDescent="0.2">
      <c r="BZ472" s="87">
        <v>0.439</v>
      </c>
    </row>
    <row r="473" spans="78:78" x14ac:dyDescent="0.2">
      <c r="BZ473" s="87">
        <v>0.44</v>
      </c>
    </row>
    <row r="474" spans="78:78" x14ac:dyDescent="0.2">
      <c r="BZ474" s="87">
        <v>0.441</v>
      </c>
    </row>
    <row r="475" spans="78:78" x14ac:dyDescent="0.2">
      <c r="BZ475" s="87">
        <v>0.442</v>
      </c>
    </row>
    <row r="476" spans="78:78" x14ac:dyDescent="0.2">
      <c r="BZ476" s="87">
        <v>0.443</v>
      </c>
    </row>
    <row r="477" spans="78:78" x14ac:dyDescent="0.2">
      <c r="BZ477" s="87">
        <v>0.44400000000000001</v>
      </c>
    </row>
    <row r="478" spans="78:78" x14ac:dyDescent="0.2">
      <c r="BZ478" s="87">
        <v>0.44500000000000001</v>
      </c>
    </row>
    <row r="479" spans="78:78" x14ac:dyDescent="0.2">
      <c r="BZ479" s="87">
        <v>0.44600000000000001</v>
      </c>
    </row>
    <row r="480" spans="78:78" x14ac:dyDescent="0.2">
      <c r="BZ480" s="87">
        <v>0.44700000000000001</v>
      </c>
    </row>
    <row r="481" spans="78:78" x14ac:dyDescent="0.2">
      <c r="BZ481" s="87">
        <v>0.44800000000000001</v>
      </c>
    </row>
    <row r="482" spans="78:78" x14ac:dyDescent="0.2">
      <c r="BZ482" s="87">
        <v>0.44900000000000001</v>
      </c>
    </row>
    <row r="483" spans="78:78" x14ac:dyDescent="0.2">
      <c r="BZ483" s="87">
        <v>0.45</v>
      </c>
    </row>
    <row r="484" spans="78:78" x14ac:dyDescent="0.2">
      <c r="BZ484" s="87">
        <v>0.45100000000000001</v>
      </c>
    </row>
    <row r="485" spans="78:78" x14ac:dyDescent="0.2">
      <c r="BZ485" s="87">
        <v>0.45200000000000001</v>
      </c>
    </row>
    <row r="486" spans="78:78" x14ac:dyDescent="0.2">
      <c r="BZ486" s="87">
        <v>0.45300000000000001</v>
      </c>
    </row>
    <row r="487" spans="78:78" x14ac:dyDescent="0.2">
      <c r="BZ487" s="87">
        <v>0.45400000000000001</v>
      </c>
    </row>
    <row r="488" spans="78:78" x14ac:dyDescent="0.2">
      <c r="BZ488" s="87">
        <v>0.45500000000000002</v>
      </c>
    </row>
    <row r="489" spans="78:78" x14ac:dyDescent="0.2">
      <c r="BZ489" s="87">
        <v>0.45600000000000002</v>
      </c>
    </row>
    <row r="490" spans="78:78" x14ac:dyDescent="0.2">
      <c r="BZ490" s="87">
        <v>0.45700000000000002</v>
      </c>
    </row>
    <row r="491" spans="78:78" x14ac:dyDescent="0.2">
      <c r="BZ491" s="87">
        <v>0.45800000000000002</v>
      </c>
    </row>
    <row r="492" spans="78:78" x14ac:dyDescent="0.2">
      <c r="BZ492" s="87">
        <v>0.45900000000000002</v>
      </c>
    </row>
    <row r="493" spans="78:78" x14ac:dyDescent="0.2">
      <c r="BZ493" s="87">
        <v>0.46</v>
      </c>
    </row>
    <row r="494" spans="78:78" x14ac:dyDescent="0.2">
      <c r="BZ494" s="87">
        <v>0.46100000000000002</v>
      </c>
    </row>
    <row r="495" spans="78:78" x14ac:dyDescent="0.2">
      <c r="BZ495" s="87">
        <v>0.46200000000000002</v>
      </c>
    </row>
    <row r="496" spans="78:78" x14ac:dyDescent="0.2">
      <c r="BZ496" s="87">
        <v>0.46300000000000002</v>
      </c>
    </row>
    <row r="497" spans="78:78" x14ac:dyDescent="0.2">
      <c r="BZ497" s="87">
        <v>0.46400000000000002</v>
      </c>
    </row>
    <row r="498" spans="78:78" x14ac:dyDescent="0.2">
      <c r="BZ498" s="87">
        <v>0.46500000000000002</v>
      </c>
    </row>
    <row r="499" spans="78:78" x14ac:dyDescent="0.2">
      <c r="BZ499" s="87">
        <v>0.46600000000000003</v>
      </c>
    </row>
    <row r="500" spans="78:78" x14ac:dyDescent="0.2">
      <c r="BZ500" s="87">
        <v>0.46700000000000003</v>
      </c>
    </row>
    <row r="501" spans="78:78" x14ac:dyDescent="0.2">
      <c r="BZ501" s="87">
        <v>0.46800000000000003</v>
      </c>
    </row>
    <row r="502" spans="78:78" x14ac:dyDescent="0.2">
      <c r="BZ502" s="87">
        <v>0.46899999999999997</v>
      </c>
    </row>
    <row r="503" spans="78:78" x14ac:dyDescent="0.2">
      <c r="BZ503" s="87">
        <v>0.47</v>
      </c>
    </row>
    <row r="504" spans="78:78" x14ac:dyDescent="0.2">
      <c r="BZ504" s="87">
        <v>0.47099999999999997</v>
      </c>
    </row>
    <row r="505" spans="78:78" x14ac:dyDescent="0.2">
      <c r="BZ505" s="87">
        <v>0.47199999999999998</v>
      </c>
    </row>
    <row r="506" spans="78:78" x14ac:dyDescent="0.2">
      <c r="BZ506" s="87">
        <v>0.47299999999999998</v>
      </c>
    </row>
    <row r="507" spans="78:78" x14ac:dyDescent="0.2">
      <c r="BZ507" s="87">
        <v>0.47399999999999998</v>
      </c>
    </row>
    <row r="508" spans="78:78" x14ac:dyDescent="0.2">
      <c r="BZ508" s="87">
        <v>0.47499999999999998</v>
      </c>
    </row>
    <row r="509" spans="78:78" x14ac:dyDescent="0.2">
      <c r="BZ509" s="87">
        <v>0.47599999999999998</v>
      </c>
    </row>
    <row r="510" spans="78:78" x14ac:dyDescent="0.2">
      <c r="BZ510" s="87">
        <v>0.47699999999999998</v>
      </c>
    </row>
    <row r="511" spans="78:78" x14ac:dyDescent="0.2">
      <c r="BZ511" s="87">
        <v>0.47799999999999998</v>
      </c>
    </row>
    <row r="512" spans="78:78" x14ac:dyDescent="0.2">
      <c r="BZ512" s="87">
        <v>0.47899999999999998</v>
      </c>
    </row>
    <row r="513" spans="78:78" x14ac:dyDescent="0.2">
      <c r="BZ513" s="87">
        <v>0.48</v>
      </c>
    </row>
    <row r="514" spans="78:78" x14ac:dyDescent="0.2">
      <c r="BZ514" s="87">
        <v>0.48099999999999998</v>
      </c>
    </row>
    <row r="515" spans="78:78" x14ac:dyDescent="0.2">
      <c r="BZ515" s="87">
        <v>0.48199999999999998</v>
      </c>
    </row>
    <row r="516" spans="78:78" x14ac:dyDescent="0.2">
      <c r="BZ516" s="87">
        <v>0.48299999999999998</v>
      </c>
    </row>
    <row r="517" spans="78:78" x14ac:dyDescent="0.2">
      <c r="BZ517" s="87">
        <v>0.48399999999999999</v>
      </c>
    </row>
    <row r="518" spans="78:78" x14ac:dyDescent="0.2">
      <c r="BZ518" s="87">
        <v>0.48499999999999999</v>
      </c>
    </row>
    <row r="519" spans="78:78" x14ac:dyDescent="0.2">
      <c r="BZ519" s="87">
        <v>0.48599999999999999</v>
      </c>
    </row>
    <row r="520" spans="78:78" x14ac:dyDescent="0.2">
      <c r="BZ520" s="87">
        <v>0.48699999999999999</v>
      </c>
    </row>
    <row r="521" spans="78:78" x14ac:dyDescent="0.2">
      <c r="BZ521" s="87">
        <v>0.48799999999999999</v>
      </c>
    </row>
    <row r="522" spans="78:78" x14ac:dyDescent="0.2">
      <c r="BZ522" s="87">
        <v>0.48899999999999999</v>
      </c>
    </row>
    <row r="523" spans="78:78" x14ac:dyDescent="0.2">
      <c r="BZ523" s="87">
        <v>0.49</v>
      </c>
    </row>
    <row r="524" spans="78:78" x14ac:dyDescent="0.2">
      <c r="BZ524" s="87">
        <v>0.49099999999999999</v>
      </c>
    </row>
    <row r="525" spans="78:78" x14ac:dyDescent="0.2">
      <c r="BZ525" s="87">
        <v>0.49199999999999999</v>
      </c>
    </row>
    <row r="526" spans="78:78" x14ac:dyDescent="0.2">
      <c r="BZ526" s="87">
        <v>0.49299999999999999</v>
      </c>
    </row>
    <row r="527" spans="78:78" x14ac:dyDescent="0.2">
      <c r="BZ527" s="87">
        <v>0.49399999999999999</v>
      </c>
    </row>
    <row r="528" spans="78:78" x14ac:dyDescent="0.2">
      <c r="BZ528" s="87">
        <v>0.495</v>
      </c>
    </row>
    <row r="529" spans="78:78" x14ac:dyDescent="0.2">
      <c r="BZ529" s="87">
        <v>0.496</v>
      </c>
    </row>
    <row r="530" spans="78:78" x14ac:dyDescent="0.2">
      <c r="BZ530" s="87">
        <v>0.497</v>
      </c>
    </row>
    <row r="531" spans="78:78" x14ac:dyDescent="0.2">
      <c r="BZ531" s="87">
        <v>0.498</v>
      </c>
    </row>
    <row r="532" spans="78:78" x14ac:dyDescent="0.2">
      <c r="BZ532" s="87">
        <v>0.499</v>
      </c>
    </row>
    <row r="533" spans="78:78" x14ac:dyDescent="0.2">
      <c r="BZ533" s="87">
        <v>0.5</v>
      </c>
    </row>
    <row r="534" spans="78:78" x14ac:dyDescent="0.2">
      <c r="BZ534" s="87">
        <v>0.501</v>
      </c>
    </row>
    <row r="535" spans="78:78" x14ac:dyDescent="0.2">
      <c r="BZ535" s="87">
        <v>0.502</v>
      </c>
    </row>
    <row r="536" spans="78:78" x14ac:dyDescent="0.2">
      <c r="BZ536" s="87">
        <v>0.503</v>
      </c>
    </row>
    <row r="537" spans="78:78" x14ac:dyDescent="0.2">
      <c r="BZ537" s="87">
        <v>0.504</v>
      </c>
    </row>
    <row r="538" spans="78:78" x14ac:dyDescent="0.2">
      <c r="BZ538" s="87">
        <v>0.505</v>
      </c>
    </row>
    <row r="539" spans="78:78" x14ac:dyDescent="0.2">
      <c r="BZ539" s="87">
        <v>0.50600000000000001</v>
      </c>
    </row>
    <row r="540" spans="78:78" x14ac:dyDescent="0.2">
      <c r="BZ540" s="87">
        <v>0.50700000000000001</v>
      </c>
    </row>
    <row r="541" spans="78:78" x14ac:dyDescent="0.2">
      <c r="BZ541" s="87">
        <v>0.50800000000000001</v>
      </c>
    </row>
    <row r="542" spans="78:78" x14ac:dyDescent="0.2">
      <c r="BZ542" s="87">
        <v>0.50900000000000001</v>
      </c>
    </row>
    <row r="543" spans="78:78" x14ac:dyDescent="0.2">
      <c r="BZ543" s="87">
        <v>0.51</v>
      </c>
    </row>
    <row r="544" spans="78:78" x14ac:dyDescent="0.2">
      <c r="BZ544" s="87">
        <v>0.51100000000000001</v>
      </c>
    </row>
    <row r="545" spans="78:78" x14ac:dyDescent="0.2">
      <c r="BZ545" s="87">
        <v>0.51200000000000001</v>
      </c>
    </row>
    <row r="546" spans="78:78" x14ac:dyDescent="0.2">
      <c r="BZ546" s="87">
        <v>0.51300000000000001</v>
      </c>
    </row>
    <row r="547" spans="78:78" x14ac:dyDescent="0.2">
      <c r="BZ547" s="87">
        <v>0.51400000000000001</v>
      </c>
    </row>
    <row r="548" spans="78:78" x14ac:dyDescent="0.2">
      <c r="BZ548" s="87">
        <v>0.51500000000000001</v>
      </c>
    </row>
    <row r="549" spans="78:78" x14ac:dyDescent="0.2">
      <c r="BZ549" s="87">
        <v>0.51600000000000001</v>
      </c>
    </row>
    <row r="550" spans="78:78" x14ac:dyDescent="0.2">
      <c r="BZ550" s="87">
        <v>0.51700000000000002</v>
      </c>
    </row>
    <row r="551" spans="78:78" x14ac:dyDescent="0.2">
      <c r="BZ551" s="87">
        <v>0.51800000000000002</v>
      </c>
    </row>
    <row r="552" spans="78:78" x14ac:dyDescent="0.2">
      <c r="BZ552" s="87">
        <v>0.51900000000000002</v>
      </c>
    </row>
    <row r="553" spans="78:78" x14ac:dyDescent="0.2">
      <c r="BZ553" s="87">
        <v>0.52</v>
      </c>
    </row>
    <row r="554" spans="78:78" x14ac:dyDescent="0.2">
      <c r="BZ554" s="87">
        <v>0.52100000000000002</v>
      </c>
    </row>
    <row r="555" spans="78:78" x14ac:dyDescent="0.2">
      <c r="BZ555" s="87">
        <v>0.52200000000000002</v>
      </c>
    </row>
    <row r="556" spans="78:78" x14ac:dyDescent="0.2">
      <c r="BZ556" s="87">
        <v>0.52300000000000002</v>
      </c>
    </row>
    <row r="557" spans="78:78" x14ac:dyDescent="0.2">
      <c r="BZ557" s="87">
        <v>0.52400000000000002</v>
      </c>
    </row>
    <row r="558" spans="78:78" x14ac:dyDescent="0.2">
      <c r="BZ558" s="87">
        <v>0.52500000000000002</v>
      </c>
    </row>
    <row r="559" spans="78:78" x14ac:dyDescent="0.2">
      <c r="BZ559" s="87">
        <v>0.52600000000000002</v>
      </c>
    </row>
    <row r="560" spans="78:78" x14ac:dyDescent="0.2">
      <c r="BZ560" s="87">
        <v>0.52700000000000002</v>
      </c>
    </row>
    <row r="561" spans="78:78" x14ac:dyDescent="0.2">
      <c r="BZ561" s="87">
        <v>0.52800000000000002</v>
      </c>
    </row>
    <row r="562" spans="78:78" x14ac:dyDescent="0.2">
      <c r="BZ562" s="87">
        <v>0.52900000000000003</v>
      </c>
    </row>
    <row r="563" spans="78:78" x14ac:dyDescent="0.2">
      <c r="BZ563" s="87">
        <v>0.53</v>
      </c>
    </row>
    <row r="564" spans="78:78" x14ac:dyDescent="0.2">
      <c r="BZ564" s="87">
        <v>0.53100000000000003</v>
      </c>
    </row>
    <row r="565" spans="78:78" x14ac:dyDescent="0.2">
      <c r="BZ565" s="87">
        <v>0.53200000000000003</v>
      </c>
    </row>
    <row r="566" spans="78:78" x14ac:dyDescent="0.2">
      <c r="BZ566" s="87">
        <v>0.53300000000000003</v>
      </c>
    </row>
    <row r="567" spans="78:78" x14ac:dyDescent="0.2">
      <c r="BZ567" s="87">
        <v>0.53400000000000003</v>
      </c>
    </row>
    <row r="568" spans="78:78" x14ac:dyDescent="0.2">
      <c r="BZ568" s="87">
        <v>0.53500000000000003</v>
      </c>
    </row>
    <row r="569" spans="78:78" x14ac:dyDescent="0.2">
      <c r="BZ569" s="87">
        <v>0.53600000000000003</v>
      </c>
    </row>
    <row r="570" spans="78:78" x14ac:dyDescent="0.2">
      <c r="BZ570" s="87">
        <v>0.53700000000000003</v>
      </c>
    </row>
    <row r="571" spans="78:78" x14ac:dyDescent="0.2">
      <c r="BZ571" s="87">
        <v>0.53800000000000003</v>
      </c>
    </row>
    <row r="572" spans="78:78" x14ac:dyDescent="0.2">
      <c r="BZ572" s="87">
        <v>0.53900000000000003</v>
      </c>
    </row>
    <row r="573" spans="78:78" x14ac:dyDescent="0.2">
      <c r="BZ573" s="87">
        <v>0.54</v>
      </c>
    </row>
    <row r="574" spans="78:78" x14ac:dyDescent="0.2">
      <c r="BZ574" s="87">
        <v>0.54100000000000004</v>
      </c>
    </row>
    <row r="575" spans="78:78" x14ac:dyDescent="0.2">
      <c r="BZ575" s="87">
        <v>0.54200000000000004</v>
      </c>
    </row>
    <row r="576" spans="78:78" x14ac:dyDescent="0.2">
      <c r="BZ576" s="87">
        <v>0.54300000000000004</v>
      </c>
    </row>
    <row r="577" spans="78:78" x14ac:dyDescent="0.2">
      <c r="BZ577" s="87">
        <v>0.54400000000000004</v>
      </c>
    </row>
    <row r="578" spans="78:78" x14ac:dyDescent="0.2">
      <c r="BZ578" s="87">
        <v>0.54500000000000004</v>
      </c>
    </row>
    <row r="579" spans="78:78" x14ac:dyDescent="0.2">
      <c r="BZ579" s="87">
        <v>0.54600000000000004</v>
      </c>
    </row>
    <row r="580" spans="78:78" x14ac:dyDescent="0.2">
      <c r="BZ580" s="87">
        <v>0.54700000000000004</v>
      </c>
    </row>
    <row r="581" spans="78:78" x14ac:dyDescent="0.2">
      <c r="BZ581" s="87">
        <v>0.54800000000000004</v>
      </c>
    </row>
    <row r="582" spans="78:78" x14ac:dyDescent="0.2">
      <c r="BZ582" s="87">
        <v>0.54900000000000004</v>
      </c>
    </row>
    <row r="583" spans="78:78" x14ac:dyDescent="0.2">
      <c r="BZ583" s="87">
        <v>0.55000000000000004</v>
      </c>
    </row>
    <row r="584" spans="78:78" x14ac:dyDescent="0.2">
      <c r="BZ584" s="87">
        <v>0.55100000000000005</v>
      </c>
    </row>
    <row r="585" spans="78:78" x14ac:dyDescent="0.2">
      <c r="BZ585" s="87">
        <v>0.55200000000000005</v>
      </c>
    </row>
    <row r="586" spans="78:78" x14ac:dyDescent="0.2">
      <c r="BZ586" s="87">
        <v>0.55300000000000005</v>
      </c>
    </row>
    <row r="587" spans="78:78" x14ac:dyDescent="0.2">
      <c r="BZ587" s="87">
        <v>0.55400000000000005</v>
      </c>
    </row>
    <row r="588" spans="78:78" x14ac:dyDescent="0.2">
      <c r="BZ588" s="87">
        <v>0.55500000000000005</v>
      </c>
    </row>
    <row r="589" spans="78:78" x14ac:dyDescent="0.2">
      <c r="BZ589" s="87">
        <v>0.55600000000000005</v>
      </c>
    </row>
    <row r="590" spans="78:78" x14ac:dyDescent="0.2">
      <c r="BZ590" s="87">
        <v>0.55700000000000005</v>
      </c>
    </row>
    <row r="591" spans="78:78" x14ac:dyDescent="0.2">
      <c r="BZ591" s="87">
        <v>0.55800000000000005</v>
      </c>
    </row>
    <row r="592" spans="78:78" x14ac:dyDescent="0.2">
      <c r="BZ592" s="87">
        <v>0.55900000000000005</v>
      </c>
    </row>
    <row r="593" spans="78:78" x14ac:dyDescent="0.2">
      <c r="BZ593" s="87">
        <v>0.56000000000000005</v>
      </c>
    </row>
    <row r="594" spans="78:78" x14ac:dyDescent="0.2">
      <c r="BZ594" s="87">
        <v>0.56100000000000005</v>
      </c>
    </row>
    <row r="595" spans="78:78" x14ac:dyDescent="0.2">
      <c r="BZ595" s="87">
        <v>0.56200000000000006</v>
      </c>
    </row>
    <row r="596" spans="78:78" x14ac:dyDescent="0.2">
      <c r="BZ596" s="87">
        <v>0.56299999999999994</v>
      </c>
    </row>
    <row r="597" spans="78:78" x14ac:dyDescent="0.2">
      <c r="BZ597" s="87">
        <v>0.56399999999999995</v>
      </c>
    </row>
    <row r="598" spans="78:78" x14ac:dyDescent="0.2">
      <c r="BZ598" s="87">
        <v>0.56499999999999995</v>
      </c>
    </row>
    <row r="599" spans="78:78" x14ac:dyDescent="0.2">
      <c r="BZ599" s="87">
        <v>0.56599999999999995</v>
      </c>
    </row>
    <row r="600" spans="78:78" x14ac:dyDescent="0.2">
      <c r="BZ600" s="87">
        <v>0.56699999999999995</v>
      </c>
    </row>
    <row r="601" spans="78:78" x14ac:dyDescent="0.2">
      <c r="BZ601" s="87">
        <v>0.56799999999999995</v>
      </c>
    </row>
    <row r="602" spans="78:78" x14ac:dyDescent="0.2">
      <c r="BZ602" s="87">
        <v>0.56899999999999995</v>
      </c>
    </row>
    <row r="603" spans="78:78" x14ac:dyDescent="0.2">
      <c r="BZ603" s="87">
        <v>0.56999999999999995</v>
      </c>
    </row>
    <row r="604" spans="78:78" x14ac:dyDescent="0.2">
      <c r="BZ604" s="87">
        <v>0.57099999999999995</v>
      </c>
    </row>
    <row r="605" spans="78:78" x14ac:dyDescent="0.2">
      <c r="BZ605" s="87">
        <v>0.57199999999999995</v>
      </c>
    </row>
    <row r="606" spans="78:78" x14ac:dyDescent="0.2">
      <c r="BZ606" s="87">
        <v>0.57299999999999995</v>
      </c>
    </row>
    <row r="607" spans="78:78" x14ac:dyDescent="0.2">
      <c r="BZ607" s="87">
        <v>0.57399999999999995</v>
      </c>
    </row>
    <row r="608" spans="78:78" x14ac:dyDescent="0.2">
      <c r="BZ608" s="87">
        <v>0.57499999999999996</v>
      </c>
    </row>
    <row r="609" spans="78:78" x14ac:dyDescent="0.2">
      <c r="BZ609" s="87">
        <v>0.57599999999999996</v>
      </c>
    </row>
    <row r="610" spans="78:78" x14ac:dyDescent="0.2">
      <c r="BZ610" s="87">
        <v>0.57699999999999996</v>
      </c>
    </row>
    <row r="611" spans="78:78" x14ac:dyDescent="0.2">
      <c r="BZ611" s="87">
        <v>0.57799999999999996</v>
      </c>
    </row>
    <row r="612" spans="78:78" x14ac:dyDescent="0.2">
      <c r="BZ612" s="87">
        <v>0.57899999999999996</v>
      </c>
    </row>
    <row r="613" spans="78:78" x14ac:dyDescent="0.2">
      <c r="BZ613" s="87">
        <v>0.57999999999999996</v>
      </c>
    </row>
    <row r="614" spans="78:78" x14ac:dyDescent="0.2">
      <c r="BZ614" s="87">
        <v>0.58099999999999996</v>
      </c>
    </row>
    <row r="615" spans="78:78" x14ac:dyDescent="0.2">
      <c r="BZ615" s="87">
        <v>0.58199999999999996</v>
      </c>
    </row>
    <row r="616" spans="78:78" x14ac:dyDescent="0.2">
      <c r="BZ616" s="87">
        <v>0.58299999999999996</v>
      </c>
    </row>
    <row r="617" spans="78:78" x14ac:dyDescent="0.2">
      <c r="BZ617" s="87">
        <v>0.58399999999999996</v>
      </c>
    </row>
    <row r="618" spans="78:78" x14ac:dyDescent="0.2">
      <c r="BZ618" s="87">
        <v>0.58499999999999996</v>
      </c>
    </row>
    <row r="619" spans="78:78" x14ac:dyDescent="0.2">
      <c r="BZ619" s="87">
        <v>0.58599999999999997</v>
      </c>
    </row>
    <row r="620" spans="78:78" x14ac:dyDescent="0.2">
      <c r="BZ620" s="87">
        <v>0.58699999999999997</v>
      </c>
    </row>
    <row r="621" spans="78:78" x14ac:dyDescent="0.2">
      <c r="BZ621" s="87">
        <v>0.58799999999999997</v>
      </c>
    </row>
    <row r="622" spans="78:78" x14ac:dyDescent="0.2">
      <c r="BZ622" s="87">
        <v>0.58899999999999997</v>
      </c>
    </row>
    <row r="623" spans="78:78" x14ac:dyDescent="0.2">
      <c r="BZ623" s="87">
        <v>0.59</v>
      </c>
    </row>
    <row r="624" spans="78:78" x14ac:dyDescent="0.2">
      <c r="BZ624" s="87">
        <v>0.59099999999999997</v>
      </c>
    </row>
    <row r="625" spans="78:78" x14ac:dyDescent="0.2">
      <c r="BZ625" s="87">
        <v>0.59199999999999997</v>
      </c>
    </row>
    <row r="626" spans="78:78" x14ac:dyDescent="0.2">
      <c r="BZ626" s="87">
        <v>0.59299999999999997</v>
      </c>
    </row>
    <row r="627" spans="78:78" x14ac:dyDescent="0.2">
      <c r="BZ627" s="87">
        <v>0.59399999999999997</v>
      </c>
    </row>
    <row r="628" spans="78:78" x14ac:dyDescent="0.2">
      <c r="BZ628" s="87">
        <v>0.59499999999999997</v>
      </c>
    </row>
    <row r="629" spans="78:78" x14ac:dyDescent="0.2">
      <c r="BZ629" s="87">
        <v>0.59599999999999997</v>
      </c>
    </row>
    <row r="630" spans="78:78" x14ac:dyDescent="0.2">
      <c r="BZ630" s="87">
        <v>0.59699999999999998</v>
      </c>
    </row>
    <row r="631" spans="78:78" x14ac:dyDescent="0.2">
      <c r="BZ631" s="87">
        <v>0.59799999999999998</v>
      </c>
    </row>
    <row r="632" spans="78:78" x14ac:dyDescent="0.2">
      <c r="BZ632" s="87">
        <v>0.59899999999999998</v>
      </c>
    </row>
    <row r="633" spans="78:78" x14ac:dyDescent="0.2">
      <c r="BZ633" s="87">
        <v>0.6</v>
      </c>
    </row>
    <row r="634" spans="78:78" x14ac:dyDescent="0.2">
      <c r="BZ634" s="87">
        <v>0.60099999999999998</v>
      </c>
    </row>
    <row r="635" spans="78:78" x14ac:dyDescent="0.2">
      <c r="BZ635" s="87">
        <v>0.60199999999999998</v>
      </c>
    </row>
    <row r="636" spans="78:78" x14ac:dyDescent="0.2">
      <c r="BZ636" s="87">
        <v>0.60299999999999998</v>
      </c>
    </row>
    <row r="637" spans="78:78" x14ac:dyDescent="0.2">
      <c r="BZ637" s="87">
        <v>0.60399999999999998</v>
      </c>
    </row>
    <row r="638" spans="78:78" x14ac:dyDescent="0.2">
      <c r="BZ638" s="87">
        <v>0.60499999999999998</v>
      </c>
    </row>
    <row r="639" spans="78:78" x14ac:dyDescent="0.2">
      <c r="BZ639" s="87">
        <v>0.60599999999999998</v>
      </c>
    </row>
    <row r="640" spans="78:78" x14ac:dyDescent="0.2">
      <c r="BZ640" s="87">
        <v>0.60699999999999998</v>
      </c>
    </row>
    <row r="641" spans="78:78" x14ac:dyDescent="0.2">
      <c r="BZ641" s="87">
        <v>0.60799999999999998</v>
      </c>
    </row>
    <row r="642" spans="78:78" x14ac:dyDescent="0.2">
      <c r="BZ642" s="87">
        <v>0.60899999999999999</v>
      </c>
    </row>
    <row r="643" spans="78:78" x14ac:dyDescent="0.2">
      <c r="BZ643" s="87">
        <v>0.61</v>
      </c>
    </row>
    <row r="644" spans="78:78" x14ac:dyDescent="0.2">
      <c r="BZ644" s="87">
        <v>0.61099999999999999</v>
      </c>
    </row>
    <row r="645" spans="78:78" x14ac:dyDescent="0.2">
      <c r="BZ645" s="87">
        <v>0.61199999999999999</v>
      </c>
    </row>
    <row r="646" spans="78:78" x14ac:dyDescent="0.2">
      <c r="BZ646" s="87">
        <v>0.61299999999999999</v>
      </c>
    </row>
    <row r="647" spans="78:78" x14ac:dyDescent="0.2">
      <c r="BZ647" s="87">
        <v>0.61399999999999999</v>
      </c>
    </row>
    <row r="648" spans="78:78" x14ac:dyDescent="0.2">
      <c r="BZ648" s="87">
        <v>0.61499999999999999</v>
      </c>
    </row>
    <row r="649" spans="78:78" x14ac:dyDescent="0.2">
      <c r="BZ649" s="87">
        <v>0.61599999999999999</v>
      </c>
    </row>
    <row r="650" spans="78:78" x14ac:dyDescent="0.2">
      <c r="BZ650" s="87">
        <v>0.61699999999999999</v>
      </c>
    </row>
    <row r="651" spans="78:78" x14ac:dyDescent="0.2">
      <c r="BZ651" s="87">
        <v>0.61799999999999999</v>
      </c>
    </row>
    <row r="652" spans="78:78" x14ac:dyDescent="0.2">
      <c r="BZ652" s="87">
        <v>0.61899999999999999</v>
      </c>
    </row>
    <row r="653" spans="78:78" x14ac:dyDescent="0.2">
      <c r="BZ653" s="87">
        <v>0.62</v>
      </c>
    </row>
    <row r="654" spans="78:78" x14ac:dyDescent="0.2">
      <c r="BZ654" s="87">
        <v>0.621</v>
      </c>
    </row>
    <row r="655" spans="78:78" x14ac:dyDescent="0.2">
      <c r="BZ655" s="87">
        <v>0.622</v>
      </c>
    </row>
    <row r="656" spans="78:78" x14ac:dyDescent="0.2">
      <c r="BZ656" s="87">
        <v>0.623</v>
      </c>
    </row>
    <row r="657" spans="78:78" x14ac:dyDescent="0.2">
      <c r="BZ657" s="87">
        <v>0.624</v>
      </c>
    </row>
    <row r="658" spans="78:78" x14ac:dyDescent="0.2">
      <c r="BZ658" s="87">
        <v>0.625</v>
      </c>
    </row>
    <row r="659" spans="78:78" x14ac:dyDescent="0.2">
      <c r="BZ659" s="87">
        <v>0.626</v>
      </c>
    </row>
    <row r="660" spans="78:78" x14ac:dyDescent="0.2">
      <c r="BZ660" s="87">
        <v>0.627</v>
      </c>
    </row>
    <row r="661" spans="78:78" x14ac:dyDescent="0.2">
      <c r="BZ661" s="87">
        <v>0.628</v>
      </c>
    </row>
    <row r="662" spans="78:78" x14ac:dyDescent="0.2">
      <c r="BZ662" s="87">
        <v>0.629</v>
      </c>
    </row>
    <row r="663" spans="78:78" x14ac:dyDescent="0.2">
      <c r="BZ663" s="87">
        <v>0.63</v>
      </c>
    </row>
    <row r="664" spans="78:78" x14ac:dyDescent="0.2">
      <c r="BZ664" s="87">
        <v>0.63100000000000001</v>
      </c>
    </row>
    <row r="665" spans="78:78" x14ac:dyDescent="0.2">
      <c r="BZ665" s="87">
        <v>0.63200000000000001</v>
      </c>
    </row>
    <row r="666" spans="78:78" x14ac:dyDescent="0.2">
      <c r="BZ666" s="87">
        <v>0.63300000000000001</v>
      </c>
    </row>
    <row r="667" spans="78:78" x14ac:dyDescent="0.2">
      <c r="BZ667" s="87">
        <v>0.63400000000000001</v>
      </c>
    </row>
    <row r="668" spans="78:78" x14ac:dyDescent="0.2">
      <c r="BZ668" s="87">
        <v>0.63500000000000001</v>
      </c>
    </row>
    <row r="669" spans="78:78" x14ac:dyDescent="0.2">
      <c r="BZ669" s="87">
        <v>0.63600000000000001</v>
      </c>
    </row>
    <row r="670" spans="78:78" x14ac:dyDescent="0.2">
      <c r="BZ670" s="87">
        <v>0.63700000000000001</v>
      </c>
    </row>
    <row r="671" spans="78:78" x14ac:dyDescent="0.2">
      <c r="BZ671" s="87">
        <v>0.63800000000000001</v>
      </c>
    </row>
    <row r="672" spans="78:78" x14ac:dyDescent="0.2">
      <c r="BZ672" s="87">
        <v>0.63900000000000001</v>
      </c>
    </row>
    <row r="673" spans="78:78" x14ac:dyDescent="0.2">
      <c r="BZ673" s="87">
        <v>0.64</v>
      </c>
    </row>
    <row r="674" spans="78:78" x14ac:dyDescent="0.2">
      <c r="BZ674" s="87">
        <v>0.64100000000000001</v>
      </c>
    </row>
    <row r="675" spans="78:78" x14ac:dyDescent="0.2">
      <c r="BZ675" s="87">
        <v>0.64200000000000002</v>
      </c>
    </row>
    <row r="676" spans="78:78" x14ac:dyDescent="0.2">
      <c r="BZ676" s="87">
        <v>0.64300000000000002</v>
      </c>
    </row>
    <row r="677" spans="78:78" x14ac:dyDescent="0.2">
      <c r="BZ677" s="87">
        <v>0.64400000000000002</v>
      </c>
    </row>
    <row r="678" spans="78:78" x14ac:dyDescent="0.2">
      <c r="BZ678" s="87">
        <v>0.64500000000000002</v>
      </c>
    </row>
    <row r="679" spans="78:78" x14ac:dyDescent="0.2">
      <c r="BZ679" s="87">
        <v>0.64600000000000002</v>
      </c>
    </row>
    <row r="680" spans="78:78" x14ac:dyDescent="0.2">
      <c r="BZ680" s="87">
        <v>0.64700000000000002</v>
      </c>
    </row>
    <row r="681" spans="78:78" x14ac:dyDescent="0.2">
      <c r="BZ681" s="87">
        <v>0.64800000000000002</v>
      </c>
    </row>
    <row r="682" spans="78:78" x14ac:dyDescent="0.2">
      <c r="BZ682" s="87">
        <v>0.64900000000000002</v>
      </c>
    </row>
    <row r="683" spans="78:78" x14ac:dyDescent="0.2">
      <c r="BZ683" s="87">
        <v>0.65</v>
      </c>
    </row>
    <row r="684" spans="78:78" x14ac:dyDescent="0.2">
      <c r="BZ684" s="87">
        <v>0.65100000000000002</v>
      </c>
    </row>
    <row r="685" spans="78:78" x14ac:dyDescent="0.2">
      <c r="BZ685" s="87">
        <v>0.65200000000000002</v>
      </c>
    </row>
    <row r="686" spans="78:78" x14ac:dyDescent="0.2">
      <c r="BZ686" s="87">
        <v>0.65300000000000002</v>
      </c>
    </row>
    <row r="687" spans="78:78" x14ac:dyDescent="0.2">
      <c r="BZ687" s="87">
        <v>0.65400000000000003</v>
      </c>
    </row>
    <row r="688" spans="78:78" x14ac:dyDescent="0.2">
      <c r="BZ688" s="87">
        <v>0.65500000000000003</v>
      </c>
    </row>
    <row r="689" spans="78:78" x14ac:dyDescent="0.2">
      <c r="BZ689" s="87">
        <v>0.65600000000000003</v>
      </c>
    </row>
    <row r="690" spans="78:78" x14ac:dyDescent="0.2">
      <c r="BZ690" s="87">
        <v>0.65700000000000003</v>
      </c>
    </row>
    <row r="691" spans="78:78" x14ac:dyDescent="0.2">
      <c r="BZ691" s="87">
        <v>0.65800000000000003</v>
      </c>
    </row>
    <row r="692" spans="78:78" x14ac:dyDescent="0.2">
      <c r="BZ692" s="87">
        <v>0.65900000000000003</v>
      </c>
    </row>
    <row r="693" spans="78:78" x14ac:dyDescent="0.2">
      <c r="BZ693" s="87">
        <v>0.66</v>
      </c>
    </row>
    <row r="694" spans="78:78" x14ac:dyDescent="0.2">
      <c r="BZ694" s="87">
        <v>0.66100000000000003</v>
      </c>
    </row>
    <row r="695" spans="78:78" x14ac:dyDescent="0.2">
      <c r="BZ695" s="87">
        <v>0.66200000000000003</v>
      </c>
    </row>
    <row r="696" spans="78:78" x14ac:dyDescent="0.2">
      <c r="BZ696" s="87">
        <v>0.66300000000000003</v>
      </c>
    </row>
    <row r="697" spans="78:78" x14ac:dyDescent="0.2">
      <c r="BZ697" s="87">
        <v>0.66400000000000003</v>
      </c>
    </row>
    <row r="698" spans="78:78" x14ac:dyDescent="0.2">
      <c r="BZ698" s="87">
        <v>0.66500000000000004</v>
      </c>
    </row>
    <row r="699" spans="78:78" x14ac:dyDescent="0.2">
      <c r="BZ699" s="87">
        <v>0.66600000000000004</v>
      </c>
    </row>
    <row r="700" spans="78:78" x14ac:dyDescent="0.2">
      <c r="BZ700" s="87">
        <v>0.66700000000000004</v>
      </c>
    </row>
    <row r="701" spans="78:78" x14ac:dyDescent="0.2">
      <c r="BZ701" s="87">
        <v>0.66800000000000004</v>
      </c>
    </row>
    <row r="702" spans="78:78" x14ac:dyDescent="0.2">
      <c r="BZ702" s="87">
        <v>0.66900000000000004</v>
      </c>
    </row>
    <row r="703" spans="78:78" x14ac:dyDescent="0.2">
      <c r="BZ703" s="87">
        <v>0.67</v>
      </c>
    </row>
    <row r="704" spans="78:78" x14ac:dyDescent="0.2">
      <c r="BZ704" s="87">
        <v>0.67100000000000004</v>
      </c>
    </row>
    <row r="705" spans="78:78" x14ac:dyDescent="0.2">
      <c r="BZ705" s="87">
        <v>0.67200000000000004</v>
      </c>
    </row>
    <row r="706" spans="78:78" x14ac:dyDescent="0.2">
      <c r="BZ706" s="87">
        <v>0.67300000000000004</v>
      </c>
    </row>
    <row r="707" spans="78:78" x14ac:dyDescent="0.2">
      <c r="BZ707" s="87">
        <v>0.67400000000000004</v>
      </c>
    </row>
    <row r="708" spans="78:78" x14ac:dyDescent="0.2">
      <c r="BZ708" s="87">
        <v>0.67500000000000004</v>
      </c>
    </row>
    <row r="709" spans="78:78" x14ac:dyDescent="0.2">
      <c r="BZ709" s="87">
        <v>0.67600000000000005</v>
      </c>
    </row>
    <row r="710" spans="78:78" x14ac:dyDescent="0.2">
      <c r="BZ710" s="87">
        <v>0.67700000000000005</v>
      </c>
    </row>
    <row r="711" spans="78:78" x14ac:dyDescent="0.2">
      <c r="BZ711" s="87">
        <v>0.67800000000000005</v>
      </c>
    </row>
    <row r="712" spans="78:78" x14ac:dyDescent="0.2">
      <c r="BZ712" s="87">
        <v>0.67900000000000005</v>
      </c>
    </row>
    <row r="713" spans="78:78" x14ac:dyDescent="0.2">
      <c r="BZ713" s="87">
        <v>0.68</v>
      </c>
    </row>
    <row r="714" spans="78:78" x14ac:dyDescent="0.2">
      <c r="BZ714" s="87">
        <v>0.68100000000000005</v>
      </c>
    </row>
    <row r="715" spans="78:78" x14ac:dyDescent="0.2">
      <c r="BZ715" s="87">
        <v>0.68200000000000005</v>
      </c>
    </row>
    <row r="716" spans="78:78" x14ac:dyDescent="0.2">
      <c r="BZ716" s="87">
        <v>0.68300000000000005</v>
      </c>
    </row>
    <row r="717" spans="78:78" x14ac:dyDescent="0.2">
      <c r="BZ717" s="87">
        <v>0.68400000000000005</v>
      </c>
    </row>
    <row r="718" spans="78:78" x14ac:dyDescent="0.2">
      <c r="BZ718" s="87">
        <v>0.68500000000000005</v>
      </c>
    </row>
    <row r="719" spans="78:78" x14ac:dyDescent="0.2">
      <c r="BZ719" s="87">
        <v>0.68600000000000005</v>
      </c>
    </row>
    <row r="720" spans="78:78" x14ac:dyDescent="0.2">
      <c r="BZ720" s="87">
        <v>0.68700000000000006</v>
      </c>
    </row>
    <row r="721" spans="78:78" x14ac:dyDescent="0.2">
      <c r="BZ721" s="87">
        <v>0.68799999999999994</v>
      </c>
    </row>
    <row r="722" spans="78:78" x14ac:dyDescent="0.2">
      <c r="BZ722" s="87">
        <v>0.68899999999999995</v>
      </c>
    </row>
    <row r="723" spans="78:78" x14ac:dyDescent="0.2">
      <c r="BZ723" s="87">
        <v>0.69</v>
      </c>
    </row>
    <row r="724" spans="78:78" x14ac:dyDescent="0.2">
      <c r="BZ724" s="87">
        <v>0.69099999999999995</v>
      </c>
    </row>
    <row r="725" spans="78:78" x14ac:dyDescent="0.2">
      <c r="BZ725" s="87">
        <v>0.69199999999999995</v>
      </c>
    </row>
    <row r="726" spans="78:78" x14ac:dyDescent="0.2">
      <c r="BZ726" s="87">
        <v>0.69299999999999995</v>
      </c>
    </row>
    <row r="727" spans="78:78" x14ac:dyDescent="0.2">
      <c r="BZ727" s="87">
        <v>0.69399999999999995</v>
      </c>
    </row>
    <row r="728" spans="78:78" x14ac:dyDescent="0.2">
      <c r="BZ728" s="87">
        <v>0.69499999999999995</v>
      </c>
    </row>
    <row r="729" spans="78:78" x14ac:dyDescent="0.2">
      <c r="BZ729" s="87">
        <v>0.69599999999999995</v>
      </c>
    </row>
    <row r="730" spans="78:78" x14ac:dyDescent="0.2">
      <c r="BZ730" s="87">
        <v>0.69699999999999995</v>
      </c>
    </row>
    <row r="731" spans="78:78" x14ac:dyDescent="0.2">
      <c r="BZ731" s="87">
        <v>0.69799999999999995</v>
      </c>
    </row>
    <row r="732" spans="78:78" x14ac:dyDescent="0.2">
      <c r="BZ732" s="87">
        <v>0.69899999999999995</v>
      </c>
    </row>
    <row r="733" spans="78:78" x14ac:dyDescent="0.2">
      <c r="BZ733" s="87">
        <v>0.7</v>
      </c>
    </row>
    <row r="734" spans="78:78" x14ac:dyDescent="0.2">
      <c r="BZ734" s="87">
        <v>0.70099999999999996</v>
      </c>
    </row>
    <row r="735" spans="78:78" x14ac:dyDescent="0.2">
      <c r="BZ735" s="87">
        <v>0.70199999999999996</v>
      </c>
    </row>
    <row r="736" spans="78:78" x14ac:dyDescent="0.2">
      <c r="BZ736" s="87">
        <v>0.70299999999999996</v>
      </c>
    </row>
    <row r="737" spans="78:78" x14ac:dyDescent="0.2">
      <c r="BZ737" s="87">
        <v>0.70399999999999996</v>
      </c>
    </row>
    <row r="738" spans="78:78" x14ac:dyDescent="0.2">
      <c r="BZ738" s="87">
        <v>0.70499999999999996</v>
      </c>
    </row>
    <row r="739" spans="78:78" x14ac:dyDescent="0.2">
      <c r="BZ739" s="87">
        <v>0.70599999999999996</v>
      </c>
    </row>
    <row r="740" spans="78:78" x14ac:dyDescent="0.2">
      <c r="BZ740" s="87">
        <v>0.70699999999999996</v>
      </c>
    </row>
    <row r="741" spans="78:78" x14ac:dyDescent="0.2">
      <c r="BZ741" s="87">
        <v>0.70799999999999996</v>
      </c>
    </row>
    <row r="742" spans="78:78" x14ac:dyDescent="0.2">
      <c r="BZ742" s="87">
        <v>0.70899999999999996</v>
      </c>
    </row>
    <row r="743" spans="78:78" x14ac:dyDescent="0.2">
      <c r="BZ743" s="87">
        <v>0.71</v>
      </c>
    </row>
    <row r="744" spans="78:78" x14ac:dyDescent="0.2">
      <c r="BZ744" s="87">
        <v>0.71099999999999997</v>
      </c>
    </row>
    <row r="745" spans="78:78" x14ac:dyDescent="0.2">
      <c r="BZ745" s="87">
        <v>0.71199999999999997</v>
      </c>
    </row>
    <row r="746" spans="78:78" x14ac:dyDescent="0.2">
      <c r="BZ746" s="87">
        <v>0.71299999999999997</v>
      </c>
    </row>
    <row r="747" spans="78:78" x14ac:dyDescent="0.2">
      <c r="BZ747" s="87">
        <v>0.71399999999999997</v>
      </c>
    </row>
    <row r="748" spans="78:78" x14ac:dyDescent="0.2">
      <c r="BZ748" s="87">
        <v>0.71499999999999997</v>
      </c>
    </row>
    <row r="749" spans="78:78" x14ac:dyDescent="0.2">
      <c r="BZ749" s="87">
        <v>0.71599999999999997</v>
      </c>
    </row>
    <row r="750" spans="78:78" x14ac:dyDescent="0.2">
      <c r="BZ750" s="87">
        <v>0.71699999999999997</v>
      </c>
    </row>
    <row r="751" spans="78:78" x14ac:dyDescent="0.2">
      <c r="BZ751" s="87">
        <v>0.71799999999999997</v>
      </c>
    </row>
    <row r="752" spans="78:78" x14ac:dyDescent="0.2">
      <c r="BZ752" s="87">
        <v>0.71899999999999997</v>
      </c>
    </row>
    <row r="753" spans="78:78" x14ac:dyDescent="0.2">
      <c r="BZ753" s="87">
        <v>0.72</v>
      </c>
    </row>
    <row r="754" spans="78:78" x14ac:dyDescent="0.2">
      <c r="BZ754" s="87">
        <v>0.72099999999999997</v>
      </c>
    </row>
    <row r="755" spans="78:78" x14ac:dyDescent="0.2">
      <c r="BZ755" s="87">
        <v>0.72199999999999998</v>
      </c>
    </row>
    <row r="756" spans="78:78" x14ac:dyDescent="0.2">
      <c r="BZ756" s="87">
        <v>0.72299999999999998</v>
      </c>
    </row>
    <row r="757" spans="78:78" x14ac:dyDescent="0.2">
      <c r="BZ757" s="87">
        <v>0.72399999999999998</v>
      </c>
    </row>
    <row r="758" spans="78:78" x14ac:dyDescent="0.2">
      <c r="BZ758" s="87">
        <v>0.72499999999999998</v>
      </c>
    </row>
    <row r="759" spans="78:78" x14ac:dyDescent="0.2">
      <c r="BZ759" s="87">
        <v>0.72599999999999998</v>
      </c>
    </row>
    <row r="760" spans="78:78" x14ac:dyDescent="0.2">
      <c r="BZ760" s="87">
        <v>0.72699999999999998</v>
      </c>
    </row>
    <row r="761" spans="78:78" x14ac:dyDescent="0.2">
      <c r="BZ761" s="87">
        <v>0.72799999999999998</v>
      </c>
    </row>
    <row r="762" spans="78:78" x14ac:dyDescent="0.2">
      <c r="BZ762" s="87">
        <v>0.72899999999999998</v>
      </c>
    </row>
    <row r="763" spans="78:78" x14ac:dyDescent="0.2">
      <c r="BZ763" s="87">
        <v>0.73</v>
      </c>
    </row>
    <row r="764" spans="78:78" x14ac:dyDescent="0.2">
      <c r="BZ764" s="87">
        <v>0.73099999999999998</v>
      </c>
    </row>
    <row r="765" spans="78:78" x14ac:dyDescent="0.2">
      <c r="BZ765" s="87">
        <v>0.73199999999999998</v>
      </c>
    </row>
    <row r="766" spans="78:78" x14ac:dyDescent="0.2">
      <c r="BZ766" s="87">
        <v>0.73299999999999998</v>
      </c>
    </row>
    <row r="767" spans="78:78" x14ac:dyDescent="0.2">
      <c r="BZ767" s="87">
        <v>0.73399999999999999</v>
      </c>
    </row>
    <row r="768" spans="78:78" x14ac:dyDescent="0.2">
      <c r="BZ768" s="87">
        <v>0.73499999999999999</v>
      </c>
    </row>
    <row r="769" spans="78:78" x14ac:dyDescent="0.2">
      <c r="BZ769" s="87">
        <v>0.73599999999999999</v>
      </c>
    </row>
    <row r="770" spans="78:78" x14ac:dyDescent="0.2">
      <c r="BZ770" s="87">
        <v>0.73699999999999999</v>
      </c>
    </row>
    <row r="771" spans="78:78" x14ac:dyDescent="0.2">
      <c r="BZ771" s="87">
        <v>0.73799999999999999</v>
      </c>
    </row>
    <row r="772" spans="78:78" x14ac:dyDescent="0.2">
      <c r="BZ772" s="87">
        <v>0.73899999999999999</v>
      </c>
    </row>
    <row r="773" spans="78:78" x14ac:dyDescent="0.2">
      <c r="BZ773" s="87">
        <v>0.74</v>
      </c>
    </row>
    <row r="774" spans="78:78" x14ac:dyDescent="0.2">
      <c r="BZ774" s="87">
        <v>0.74099999999999999</v>
      </c>
    </row>
    <row r="775" spans="78:78" x14ac:dyDescent="0.2">
      <c r="BZ775" s="87">
        <v>0.74199999999999999</v>
      </c>
    </row>
    <row r="776" spans="78:78" x14ac:dyDescent="0.2">
      <c r="BZ776" s="87">
        <v>0.74299999999999999</v>
      </c>
    </row>
    <row r="777" spans="78:78" x14ac:dyDescent="0.2">
      <c r="BZ777" s="87">
        <v>0.74399999999999999</v>
      </c>
    </row>
    <row r="778" spans="78:78" x14ac:dyDescent="0.2">
      <c r="BZ778" s="87">
        <v>0.745</v>
      </c>
    </row>
    <row r="779" spans="78:78" x14ac:dyDescent="0.2">
      <c r="BZ779" s="87">
        <v>0.746</v>
      </c>
    </row>
    <row r="780" spans="78:78" x14ac:dyDescent="0.2">
      <c r="BZ780" s="87">
        <v>0.747</v>
      </c>
    </row>
    <row r="781" spans="78:78" x14ac:dyDescent="0.2">
      <c r="BZ781" s="87">
        <v>0.748</v>
      </c>
    </row>
    <row r="782" spans="78:78" x14ac:dyDescent="0.2">
      <c r="BZ782" s="87">
        <v>0.749</v>
      </c>
    </row>
    <row r="783" spans="78:78" x14ac:dyDescent="0.2">
      <c r="BZ783" s="87">
        <v>0.75</v>
      </c>
    </row>
    <row r="784" spans="78:78" x14ac:dyDescent="0.2">
      <c r="BZ784" s="87">
        <v>0.751</v>
      </c>
    </row>
    <row r="785" spans="78:78" x14ac:dyDescent="0.2">
      <c r="BZ785" s="87">
        <v>0.752</v>
      </c>
    </row>
    <row r="786" spans="78:78" x14ac:dyDescent="0.2">
      <c r="BZ786" s="87">
        <v>0.753</v>
      </c>
    </row>
    <row r="787" spans="78:78" x14ac:dyDescent="0.2">
      <c r="BZ787" s="87">
        <v>0.754</v>
      </c>
    </row>
    <row r="788" spans="78:78" x14ac:dyDescent="0.2">
      <c r="BZ788" s="87">
        <v>0.755</v>
      </c>
    </row>
    <row r="789" spans="78:78" x14ac:dyDescent="0.2">
      <c r="BZ789" s="87">
        <v>0.75600000000000001</v>
      </c>
    </row>
    <row r="790" spans="78:78" x14ac:dyDescent="0.2">
      <c r="BZ790" s="87">
        <v>0.75700000000000001</v>
      </c>
    </row>
    <row r="791" spans="78:78" x14ac:dyDescent="0.2">
      <c r="BZ791" s="87">
        <v>0.75800000000000001</v>
      </c>
    </row>
    <row r="792" spans="78:78" x14ac:dyDescent="0.2">
      <c r="BZ792" s="87">
        <v>0.75900000000000001</v>
      </c>
    </row>
    <row r="793" spans="78:78" x14ac:dyDescent="0.2">
      <c r="BZ793" s="87">
        <v>0.76</v>
      </c>
    </row>
    <row r="794" spans="78:78" x14ac:dyDescent="0.2">
      <c r="BZ794" s="87">
        <v>0.76100000000000001</v>
      </c>
    </row>
    <row r="795" spans="78:78" x14ac:dyDescent="0.2">
      <c r="BZ795" s="87">
        <v>0.76200000000000001</v>
      </c>
    </row>
    <row r="796" spans="78:78" x14ac:dyDescent="0.2">
      <c r="BZ796" s="87">
        <v>0.76300000000000001</v>
      </c>
    </row>
    <row r="797" spans="78:78" x14ac:dyDescent="0.2">
      <c r="BZ797" s="87">
        <v>0.76400000000000001</v>
      </c>
    </row>
    <row r="798" spans="78:78" x14ac:dyDescent="0.2">
      <c r="BZ798" s="87">
        <v>0.76500000000000001</v>
      </c>
    </row>
    <row r="799" spans="78:78" x14ac:dyDescent="0.2">
      <c r="BZ799" s="87">
        <v>0.76600000000000001</v>
      </c>
    </row>
    <row r="800" spans="78:78" x14ac:dyDescent="0.2">
      <c r="BZ800" s="87">
        <v>0.76700000000000002</v>
      </c>
    </row>
    <row r="801" spans="78:78" x14ac:dyDescent="0.2">
      <c r="BZ801" s="87">
        <v>0.76800000000000002</v>
      </c>
    </row>
    <row r="802" spans="78:78" x14ac:dyDescent="0.2">
      <c r="BZ802" s="87">
        <v>0.76900000000000002</v>
      </c>
    </row>
    <row r="803" spans="78:78" x14ac:dyDescent="0.2">
      <c r="BZ803" s="87">
        <v>0.77</v>
      </c>
    </row>
    <row r="804" spans="78:78" x14ac:dyDescent="0.2">
      <c r="BZ804" s="87">
        <v>0.77100000000000002</v>
      </c>
    </row>
    <row r="805" spans="78:78" x14ac:dyDescent="0.2">
      <c r="BZ805" s="87">
        <v>0.77200000000000002</v>
      </c>
    </row>
    <row r="806" spans="78:78" x14ac:dyDescent="0.2">
      <c r="BZ806" s="87">
        <v>0.77300000000000002</v>
      </c>
    </row>
    <row r="807" spans="78:78" x14ac:dyDescent="0.2">
      <c r="BZ807" s="87">
        <v>0.77400000000000002</v>
      </c>
    </row>
    <row r="808" spans="78:78" x14ac:dyDescent="0.2">
      <c r="BZ808" s="87">
        <v>0.77500000000000002</v>
      </c>
    </row>
    <row r="809" spans="78:78" x14ac:dyDescent="0.2">
      <c r="BZ809" s="87">
        <v>0.77600000000000002</v>
      </c>
    </row>
    <row r="810" spans="78:78" x14ac:dyDescent="0.2">
      <c r="BZ810" s="87">
        <v>0.77700000000000002</v>
      </c>
    </row>
    <row r="811" spans="78:78" x14ac:dyDescent="0.2">
      <c r="BZ811" s="87">
        <v>0.77800000000000002</v>
      </c>
    </row>
    <row r="812" spans="78:78" x14ac:dyDescent="0.2">
      <c r="BZ812" s="87">
        <v>0.77900000000000003</v>
      </c>
    </row>
    <row r="813" spans="78:78" x14ac:dyDescent="0.2">
      <c r="BZ813" s="87">
        <v>0.78</v>
      </c>
    </row>
    <row r="814" spans="78:78" x14ac:dyDescent="0.2">
      <c r="BZ814" s="87">
        <v>0.78100000000000003</v>
      </c>
    </row>
    <row r="815" spans="78:78" x14ac:dyDescent="0.2">
      <c r="BZ815" s="87">
        <v>0.78200000000000003</v>
      </c>
    </row>
    <row r="816" spans="78:78" x14ac:dyDescent="0.2">
      <c r="BZ816" s="87">
        <v>0.78300000000000003</v>
      </c>
    </row>
    <row r="817" spans="78:78" x14ac:dyDescent="0.2">
      <c r="BZ817" s="87">
        <v>0.78400000000000003</v>
      </c>
    </row>
    <row r="818" spans="78:78" x14ac:dyDescent="0.2">
      <c r="BZ818" s="87">
        <v>0.78500000000000003</v>
      </c>
    </row>
    <row r="819" spans="78:78" x14ac:dyDescent="0.2">
      <c r="BZ819" s="87">
        <v>0.78600000000000003</v>
      </c>
    </row>
    <row r="820" spans="78:78" x14ac:dyDescent="0.2">
      <c r="BZ820" s="87">
        <v>0.78700000000000003</v>
      </c>
    </row>
    <row r="821" spans="78:78" x14ac:dyDescent="0.2">
      <c r="BZ821" s="87">
        <v>0.78800000000000003</v>
      </c>
    </row>
    <row r="822" spans="78:78" x14ac:dyDescent="0.2">
      <c r="BZ822" s="87">
        <v>0.78900000000000003</v>
      </c>
    </row>
    <row r="823" spans="78:78" x14ac:dyDescent="0.2">
      <c r="BZ823" s="87">
        <v>0.79</v>
      </c>
    </row>
    <row r="824" spans="78:78" x14ac:dyDescent="0.2">
      <c r="BZ824" s="87">
        <v>0.79100000000000004</v>
      </c>
    </row>
    <row r="825" spans="78:78" x14ac:dyDescent="0.2">
      <c r="BZ825" s="87">
        <v>0.79200000000000004</v>
      </c>
    </row>
    <row r="826" spans="78:78" x14ac:dyDescent="0.2">
      <c r="BZ826" s="87">
        <v>0.79300000000000004</v>
      </c>
    </row>
    <row r="827" spans="78:78" x14ac:dyDescent="0.2">
      <c r="BZ827" s="87">
        <v>0.79400000000000004</v>
      </c>
    </row>
    <row r="828" spans="78:78" x14ac:dyDescent="0.2">
      <c r="BZ828" s="87">
        <v>0.79500000000000004</v>
      </c>
    </row>
    <row r="829" spans="78:78" x14ac:dyDescent="0.2">
      <c r="BZ829" s="87">
        <v>0.79600000000000004</v>
      </c>
    </row>
    <row r="830" spans="78:78" x14ac:dyDescent="0.2">
      <c r="BZ830" s="87">
        <v>0.79700000000000004</v>
      </c>
    </row>
    <row r="831" spans="78:78" x14ac:dyDescent="0.2">
      <c r="BZ831" s="87">
        <v>0.79800000000000004</v>
      </c>
    </row>
    <row r="832" spans="78:78" x14ac:dyDescent="0.2">
      <c r="BZ832" s="87">
        <v>0.79900000000000004</v>
      </c>
    </row>
    <row r="833" spans="78:78" x14ac:dyDescent="0.2">
      <c r="BZ833" s="87">
        <v>0.8</v>
      </c>
    </row>
    <row r="834" spans="78:78" x14ac:dyDescent="0.2">
      <c r="BZ834" s="87">
        <v>0.80100000000000005</v>
      </c>
    </row>
    <row r="835" spans="78:78" x14ac:dyDescent="0.2">
      <c r="BZ835" s="87">
        <v>0.80200000000000005</v>
      </c>
    </row>
    <row r="836" spans="78:78" x14ac:dyDescent="0.2">
      <c r="BZ836" s="87">
        <v>0.80300000000000005</v>
      </c>
    </row>
    <row r="837" spans="78:78" x14ac:dyDescent="0.2">
      <c r="BZ837" s="87">
        <v>0.80400000000000005</v>
      </c>
    </row>
    <row r="838" spans="78:78" x14ac:dyDescent="0.2">
      <c r="BZ838" s="87">
        <v>0.80500000000000005</v>
      </c>
    </row>
    <row r="839" spans="78:78" x14ac:dyDescent="0.2">
      <c r="BZ839" s="87">
        <v>0.80600000000000005</v>
      </c>
    </row>
    <row r="840" spans="78:78" x14ac:dyDescent="0.2">
      <c r="BZ840" s="87">
        <v>0.80700000000000005</v>
      </c>
    </row>
    <row r="841" spans="78:78" x14ac:dyDescent="0.2">
      <c r="BZ841" s="87">
        <v>0.80800000000000005</v>
      </c>
    </row>
    <row r="842" spans="78:78" x14ac:dyDescent="0.2">
      <c r="BZ842" s="87">
        <v>0.80900000000000005</v>
      </c>
    </row>
    <row r="843" spans="78:78" x14ac:dyDescent="0.2">
      <c r="BZ843" s="87">
        <v>0.81</v>
      </c>
    </row>
    <row r="844" spans="78:78" x14ac:dyDescent="0.2">
      <c r="BZ844" s="87">
        <v>0.81100000000000005</v>
      </c>
    </row>
    <row r="845" spans="78:78" x14ac:dyDescent="0.2">
      <c r="BZ845" s="87">
        <v>0.81200000000000006</v>
      </c>
    </row>
    <row r="846" spans="78:78" x14ac:dyDescent="0.2">
      <c r="BZ846" s="87">
        <v>0.81299999999999994</v>
      </c>
    </row>
    <row r="847" spans="78:78" x14ac:dyDescent="0.2">
      <c r="BZ847" s="87">
        <v>0.81399999999999995</v>
      </c>
    </row>
    <row r="848" spans="78:78" x14ac:dyDescent="0.2">
      <c r="BZ848" s="87">
        <v>0.81499999999999995</v>
      </c>
    </row>
    <row r="849" spans="78:78" x14ac:dyDescent="0.2">
      <c r="BZ849" s="87">
        <v>0.81599999999999995</v>
      </c>
    </row>
    <row r="850" spans="78:78" x14ac:dyDescent="0.2">
      <c r="BZ850" s="87">
        <v>0.81699999999999995</v>
      </c>
    </row>
    <row r="851" spans="78:78" x14ac:dyDescent="0.2">
      <c r="BZ851" s="87">
        <v>0.81799999999999995</v>
      </c>
    </row>
    <row r="852" spans="78:78" x14ac:dyDescent="0.2">
      <c r="BZ852" s="87">
        <v>0.81899999999999995</v>
      </c>
    </row>
    <row r="853" spans="78:78" x14ac:dyDescent="0.2">
      <c r="BZ853" s="87">
        <v>0.82</v>
      </c>
    </row>
    <row r="854" spans="78:78" x14ac:dyDescent="0.2">
      <c r="BZ854" s="87">
        <v>0.82099999999999995</v>
      </c>
    </row>
    <row r="855" spans="78:78" x14ac:dyDescent="0.2">
      <c r="BZ855" s="87">
        <v>0.82199999999999995</v>
      </c>
    </row>
    <row r="856" spans="78:78" x14ac:dyDescent="0.2">
      <c r="BZ856" s="87">
        <v>0.82299999999999995</v>
      </c>
    </row>
    <row r="857" spans="78:78" x14ac:dyDescent="0.2">
      <c r="BZ857" s="87">
        <v>0.82399999999999995</v>
      </c>
    </row>
    <row r="858" spans="78:78" x14ac:dyDescent="0.2">
      <c r="BZ858" s="87">
        <v>0.82499999999999996</v>
      </c>
    </row>
    <row r="859" spans="78:78" x14ac:dyDescent="0.2">
      <c r="BZ859" s="87">
        <v>0.82599999999999996</v>
      </c>
    </row>
    <row r="860" spans="78:78" x14ac:dyDescent="0.2">
      <c r="BZ860" s="87">
        <v>0.82699999999999996</v>
      </c>
    </row>
    <row r="861" spans="78:78" x14ac:dyDescent="0.2">
      <c r="BZ861" s="87">
        <v>0.82799999999999996</v>
      </c>
    </row>
    <row r="862" spans="78:78" x14ac:dyDescent="0.2">
      <c r="BZ862" s="87">
        <v>0.82899999999999996</v>
      </c>
    </row>
    <row r="863" spans="78:78" x14ac:dyDescent="0.2">
      <c r="BZ863" s="87">
        <v>0.83</v>
      </c>
    </row>
    <row r="864" spans="78:78" x14ac:dyDescent="0.2">
      <c r="BZ864" s="87">
        <v>0.83099999999999996</v>
      </c>
    </row>
    <row r="865" spans="78:78" x14ac:dyDescent="0.2">
      <c r="BZ865" s="87">
        <v>0.83199999999999996</v>
      </c>
    </row>
    <row r="866" spans="78:78" x14ac:dyDescent="0.2">
      <c r="BZ866" s="87">
        <v>0.83299999999999996</v>
      </c>
    </row>
    <row r="867" spans="78:78" x14ac:dyDescent="0.2">
      <c r="BZ867" s="87">
        <v>0.83399999999999996</v>
      </c>
    </row>
    <row r="868" spans="78:78" x14ac:dyDescent="0.2">
      <c r="BZ868" s="87">
        <v>0.83499999999999996</v>
      </c>
    </row>
    <row r="869" spans="78:78" x14ac:dyDescent="0.2">
      <c r="BZ869" s="87">
        <v>0.83599999999999997</v>
      </c>
    </row>
    <row r="870" spans="78:78" x14ac:dyDescent="0.2">
      <c r="BZ870" s="87">
        <v>0.83699999999999997</v>
      </c>
    </row>
    <row r="871" spans="78:78" x14ac:dyDescent="0.2">
      <c r="BZ871" s="87">
        <v>0.83799999999999997</v>
      </c>
    </row>
    <row r="872" spans="78:78" x14ac:dyDescent="0.2">
      <c r="BZ872" s="87">
        <v>0.83899999999999997</v>
      </c>
    </row>
    <row r="873" spans="78:78" x14ac:dyDescent="0.2">
      <c r="BZ873" s="87">
        <v>0.84</v>
      </c>
    </row>
    <row r="874" spans="78:78" x14ac:dyDescent="0.2">
      <c r="BZ874" s="87">
        <v>0.84099999999999997</v>
      </c>
    </row>
    <row r="875" spans="78:78" x14ac:dyDescent="0.2">
      <c r="BZ875" s="87">
        <v>0.84199999999999997</v>
      </c>
    </row>
    <row r="876" spans="78:78" x14ac:dyDescent="0.2">
      <c r="BZ876" s="87">
        <v>0.84299999999999997</v>
      </c>
    </row>
    <row r="877" spans="78:78" x14ac:dyDescent="0.2">
      <c r="BZ877" s="87">
        <v>0.84399999999999997</v>
      </c>
    </row>
    <row r="878" spans="78:78" x14ac:dyDescent="0.2">
      <c r="BZ878" s="87">
        <v>0.84499999999999997</v>
      </c>
    </row>
    <row r="879" spans="78:78" x14ac:dyDescent="0.2">
      <c r="BZ879" s="87">
        <v>0.84599999999999997</v>
      </c>
    </row>
    <row r="880" spans="78:78" x14ac:dyDescent="0.2">
      <c r="BZ880" s="87">
        <v>0.84699999999999998</v>
      </c>
    </row>
    <row r="881" spans="78:78" x14ac:dyDescent="0.2">
      <c r="BZ881" s="87">
        <v>0.84799999999999998</v>
      </c>
    </row>
    <row r="882" spans="78:78" x14ac:dyDescent="0.2">
      <c r="BZ882" s="87">
        <v>0.84899999999999998</v>
      </c>
    </row>
    <row r="883" spans="78:78" x14ac:dyDescent="0.2">
      <c r="BZ883" s="87">
        <v>0.85</v>
      </c>
    </row>
    <row r="884" spans="78:78" x14ac:dyDescent="0.2">
      <c r="BZ884" s="87">
        <v>0.85099999999999998</v>
      </c>
    </row>
    <row r="885" spans="78:78" x14ac:dyDescent="0.2">
      <c r="BZ885" s="87">
        <v>0.85199999999999998</v>
      </c>
    </row>
    <row r="886" spans="78:78" x14ac:dyDescent="0.2">
      <c r="BZ886" s="87">
        <v>0.85299999999999998</v>
      </c>
    </row>
    <row r="887" spans="78:78" x14ac:dyDescent="0.2">
      <c r="BZ887" s="87">
        <v>0.85399999999999998</v>
      </c>
    </row>
    <row r="888" spans="78:78" x14ac:dyDescent="0.2">
      <c r="BZ888" s="87">
        <v>0.85499999999999998</v>
      </c>
    </row>
    <row r="889" spans="78:78" x14ac:dyDescent="0.2">
      <c r="BZ889" s="87">
        <v>0.85599999999999998</v>
      </c>
    </row>
    <row r="890" spans="78:78" x14ac:dyDescent="0.2">
      <c r="BZ890" s="87">
        <v>0.85699999999999998</v>
      </c>
    </row>
    <row r="891" spans="78:78" x14ac:dyDescent="0.2">
      <c r="BZ891" s="87">
        <v>0.85799999999999998</v>
      </c>
    </row>
    <row r="892" spans="78:78" x14ac:dyDescent="0.2">
      <c r="BZ892" s="87">
        <v>0.85899999999999999</v>
      </c>
    </row>
    <row r="893" spans="78:78" x14ac:dyDescent="0.2">
      <c r="BZ893" s="87">
        <v>0.86</v>
      </c>
    </row>
    <row r="894" spans="78:78" x14ac:dyDescent="0.2">
      <c r="BZ894" s="87">
        <v>0.86099999999999999</v>
      </c>
    </row>
    <row r="895" spans="78:78" x14ac:dyDescent="0.2">
      <c r="BZ895" s="87">
        <v>0.86199999999999999</v>
      </c>
    </row>
    <row r="896" spans="78:78" x14ac:dyDescent="0.2">
      <c r="BZ896" s="87">
        <v>0.86299999999999999</v>
      </c>
    </row>
    <row r="897" spans="78:78" x14ac:dyDescent="0.2">
      <c r="BZ897" s="87">
        <v>0.86399999999999999</v>
      </c>
    </row>
    <row r="898" spans="78:78" x14ac:dyDescent="0.2">
      <c r="BZ898" s="87">
        <v>0.86499999999999999</v>
      </c>
    </row>
    <row r="899" spans="78:78" x14ac:dyDescent="0.2">
      <c r="BZ899" s="87">
        <v>0.86599999999999999</v>
      </c>
    </row>
    <row r="900" spans="78:78" x14ac:dyDescent="0.2">
      <c r="BZ900" s="87">
        <v>0.86699999999999999</v>
      </c>
    </row>
    <row r="901" spans="78:78" x14ac:dyDescent="0.2">
      <c r="BZ901" s="87">
        <v>0.86799999999999999</v>
      </c>
    </row>
    <row r="902" spans="78:78" x14ac:dyDescent="0.2">
      <c r="BZ902" s="87">
        <v>0.86899999999999999</v>
      </c>
    </row>
    <row r="903" spans="78:78" x14ac:dyDescent="0.2">
      <c r="BZ903" s="87">
        <v>0.87</v>
      </c>
    </row>
    <row r="904" spans="78:78" x14ac:dyDescent="0.2">
      <c r="BZ904" s="87">
        <v>0.871</v>
      </c>
    </row>
    <row r="905" spans="78:78" x14ac:dyDescent="0.2">
      <c r="BZ905" s="87">
        <v>0.872</v>
      </c>
    </row>
    <row r="906" spans="78:78" x14ac:dyDescent="0.2">
      <c r="BZ906" s="87">
        <v>0.873</v>
      </c>
    </row>
    <row r="907" spans="78:78" x14ac:dyDescent="0.2">
      <c r="BZ907" s="87">
        <v>0.874</v>
      </c>
    </row>
    <row r="908" spans="78:78" x14ac:dyDescent="0.2">
      <c r="BZ908" s="87">
        <v>0.875</v>
      </c>
    </row>
    <row r="909" spans="78:78" x14ac:dyDescent="0.2">
      <c r="BZ909" s="87">
        <v>0.876</v>
      </c>
    </row>
    <row r="910" spans="78:78" x14ac:dyDescent="0.2">
      <c r="BZ910" s="87">
        <v>0.877</v>
      </c>
    </row>
    <row r="911" spans="78:78" x14ac:dyDescent="0.2">
      <c r="BZ911" s="87">
        <v>0.878</v>
      </c>
    </row>
    <row r="912" spans="78:78" x14ac:dyDescent="0.2">
      <c r="BZ912" s="87">
        <v>0.879</v>
      </c>
    </row>
    <row r="913" spans="78:78" x14ac:dyDescent="0.2">
      <c r="BZ913" s="87">
        <v>0.88</v>
      </c>
    </row>
    <row r="914" spans="78:78" x14ac:dyDescent="0.2">
      <c r="BZ914" s="87">
        <v>0.88100000000000001</v>
      </c>
    </row>
    <row r="915" spans="78:78" x14ac:dyDescent="0.2">
      <c r="BZ915" s="87">
        <v>0.88200000000000001</v>
      </c>
    </row>
    <row r="916" spans="78:78" x14ac:dyDescent="0.2">
      <c r="BZ916" s="87">
        <v>0.88300000000000001</v>
      </c>
    </row>
    <row r="917" spans="78:78" x14ac:dyDescent="0.2">
      <c r="BZ917" s="87">
        <v>0.88400000000000001</v>
      </c>
    </row>
    <row r="918" spans="78:78" x14ac:dyDescent="0.2">
      <c r="BZ918" s="87">
        <v>0.88500000000000001</v>
      </c>
    </row>
    <row r="919" spans="78:78" x14ac:dyDescent="0.2">
      <c r="BZ919" s="87">
        <v>0.88600000000000001</v>
      </c>
    </row>
    <row r="920" spans="78:78" x14ac:dyDescent="0.2">
      <c r="BZ920" s="87">
        <v>0.88700000000000001</v>
      </c>
    </row>
    <row r="921" spans="78:78" x14ac:dyDescent="0.2">
      <c r="BZ921" s="87">
        <v>0.88800000000000001</v>
      </c>
    </row>
    <row r="922" spans="78:78" x14ac:dyDescent="0.2">
      <c r="BZ922" s="87">
        <v>0.88900000000000001</v>
      </c>
    </row>
    <row r="923" spans="78:78" x14ac:dyDescent="0.2">
      <c r="BZ923" s="87">
        <v>0.89</v>
      </c>
    </row>
    <row r="924" spans="78:78" x14ac:dyDescent="0.2">
      <c r="BZ924" s="87">
        <v>0.89100000000000001</v>
      </c>
    </row>
    <row r="925" spans="78:78" x14ac:dyDescent="0.2">
      <c r="BZ925" s="87">
        <v>0.89200000000000002</v>
      </c>
    </row>
    <row r="926" spans="78:78" x14ac:dyDescent="0.2">
      <c r="BZ926" s="87">
        <v>0.89300000000000002</v>
      </c>
    </row>
    <row r="927" spans="78:78" x14ac:dyDescent="0.2">
      <c r="BZ927" s="87">
        <v>0.89400000000000002</v>
      </c>
    </row>
    <row r="928" spans="78:78" x14ac:dyDescent="0.2">
      <c r="BZ928" s="87">
        <v>0.89500000000000002</v>
      </c>
    </row>
    <row r="929" spans="78:78" x14ac:dyDescent="0.2">
      <c r="BZ929" s="87">
        <v>0.89600000000000002</v>
      </c>
    </row>
    <row r="930" spans="78:78" x14ac:dyDescent="0.2">
      <c r="BZ930" s="87">
        <v>0.89700000000000002</v>
      </c>
    </row>
    <row r="931" spans="78:78" x14ac:dyDescent="0.2">
      <c r="BZ931" s="87">
        <v>0.89800000000000002</v>
      </c>
    </row>
    <row r="932" spans="78:78" x14ac:dyDescent="0.2">
      <c r="BZ932" s="87">
        <v>0.89900000000000002</v>
      </c>
    </row>
    <row r="933" spans="78:78" x14ac:dyDescent="0.2">
      <c r="BZ933" s="87">
        <v>0.9</v>
      </c>
    </row>
    <row r="934" spans="78:78" x14ac:dyDescent="0.2">
      <c r="BZ934" s="87">
        <v>0.90100000000000002</v>
      </c>
    </row>
    <row r="935" spans="78:78" x14ac:dyDescent="0.2">
      <c r="BZ935" s="87">
        <v>0.90200000000000002</v>
      </c>
    </row>
    <row r="936" spans="78:78" x14ac:dyDescent="0.2">
      <c r="BZ936" s="87">
        <v>0.90300000000000002</v>
      </c>
    </row>
    <row r="937" spans="78:78" x14ac:dyDescent="0.2">
      <c r="BZ937" s="87">
        <v>0.90400000000000003</v>
      </c>
    </row>
    <row r="938" spans="78:78" x14ac:dyDescent="0.2">
      <c r="BZ938" s="87">
        <v>0.90500000000000003</v>
      </c>
    </row>
    <row r="939" spans="78:78" x14ac:dyDescent="0.2">
      <c r="BZ939" s="87">
        <v>0.90600000000000003</v>
      </c>
    </row>
    <row r="940" spans="78:78" x14ac:dyDescent="0.2">
      <c r="BZ940" s="87">
        <v>0.90700000000000003</v>
      </c>
    </row>
    <row r="941" spans="78:78" x14ac:dyDescent="0.2">
      <c r="BZ941" s="87">
        <v>0.90800000000000003</v>
      </c>
    </row>
    <row r="942" spans="78:78" x14ac:dyDescent="0.2">
      <c r="BZ942" s="87">
        <v>0.90900000000000003</v>
      </c>
    </row>
    <row r="943" spans="78:78" x14ac:dyDescent="0.2">
      <c r="BZ943" s="87">
        <v>0.91</v>
      </c>
    </row>
    <row r="944" spans="78:78" x14ac:dyDescent="0.2">
      <c r="BZ944" s="87">
        <v>0.91100000000000003</v>
      </c>
    </row>
    <row r="945" spans="78:78" x14ac:dyDescent="0.2">
      <c r="BZ945" s="87">
        <v>0.91200000000000003</v>
      </c>
    </row>
    <row r="946" spans="78:78" x14ac:dyDescent="0.2">
      <c r="BZ946" s="87">
        <v>0.91300000000000003</v>
      </c>
    </row>
    <row r="947" spans="78:78" x14ac:dyDescent="0.2">
      <c r="BZ947" s="87">
        <v>0.91400000000000003</v>
      </c>
    </row>
    <row r="948" spans="78:78" x14ac:dyDescent="0.2">
      <c r="BZ948" s="87">
        <v>0.91500000000000004</v>
      </c>
    </row>
    <row r="949" spans="78:78" x14ac:dyDescent="0.2">
      <c r="BZ949" s="87">
        <v>0.91600000000000004</v>
      </c>
    </row>
    <row r="950" spans="78:78" x14ac:dyDescent="0.2">
      <c r="BZ950" s="87">
        <v>0.91700000000000004</v>
      </c>
    </row>
    <row r="951" spans="78:78" x14ac:dyDescent="0.2">
      <c r="BZ951" s="87">
        <v>0.91800000000000004</v>
      </c>
    </row>
    <row r="952" spans="78:78" x14ac:dyDescent="0.2">
      <c r="BZ952" s="87">
        <v>0.91900000000000004</v>
      </c>
    </row>
    <row r="953" spans="78:78" x14ac:dyDescent="0.2">
      <c r="BZ953" s="87">
        <v>0.92</v>
      </c>
    </row>
    <row r="954" spans="78:78" x14ac:dyDescent="0.2">
      <c r="BZ954" s="87">
        <v>0.92100000000000004</v>
      </c>
    </row>
    <row r="955" spans="78:78" x14ac:dyDescent="0.2">
      <c r="BZ955" s="87">
        <v>0.92200000000000004</v>
      </c>
    </row>
    <row r="956" spans="78:78" x14ac:dyDescent="0.2">
      <c r="BZ956" s="87">
        <v>0.92300000000000004</v>
      </c>
    </row>
    <row r="957" spans="78:78" x14ac:dyDescent="0.2">
      <c r="BZ957" s="87">
        <v>0.92400000000000004</v>
      </c>
    </row>
    <row r="958" spans="78:78" x14ac:dyDescent="0.2">
      <c r="BZ958" s="87">
        <v>0.92500000000000004</v>
      </c>
    </row>
    <row r="959" spans="78:78" x14ac:dyDescent="0.2">
      <c r="BZ959" s="87">
        <v>0.92600000000000005</v>
      </c>
    </row>
    <row r="960" spans="78:78" x14ac:dyDescent="0.2">
      <c r="BZ960" s="87">
        <v>0.92700000000000005</v>
      </c>
    </row>
    <row r="961" spans="78:78" x14ac:dyDescent="0.2">
      <c r="BZ961" s="87">
        <v>0.92800000000000005</v>
      </c>
    </row>
    <row r="962" spans="78:78" x14ac:dyDescent="0.2">
      <c r="BZ962" s="87">
        <v>0.92900000000000005</v>
      </c>
    </row>
    <row r="963" spans="78:78" x14ac:dyDescent="0.2">
      <c r="BZ963" s="87">
        <v>0.93</v>
      </c>
    </row>
    <row r="964" spans="78:78" x14ac:dyDescent="0.2">
      <c r="BZ964" s="87">
        <v>0.93100000000000005</v>
      </c>
    </row>
    <row r="965" spans="78:78" x14ac:dyDescent="0.2">
      <c r="BZ965" s="87">
        <v>0.93200000000000005</v>
      </c>
    </row>
    <row r="966" spans="78:78" x14ac:dyDescent="0.2">
      <c r="BZ966" s="87">
        <v>0.93300000000000005</v>
      </c>
    </row>
    <row r="967" spans="78:78" x14ac:dyDescent="0.2">
      <c r="BZ967" s="87">
        <v>0.93400000000000005</v>
      </c>
    </row>
    <row r="968" spans="78:78" x14ac:dyDescent="0.2">
      <c r="BZ968" s="87">
        <v>0.93500000000000005</v>
      </c>
    </row>
    <row r="969" spans="78:78" x14ac:dyDescent="0.2">
      <c r="BZ969" s="87">
        <v>0.93600000000000005</v>
      </c>
    </row>
    <row r="970" spans="78:78" x14ac:dyDescent="0.2">
      <c r="BZ970" s="87">
        <v>0.93700000000000006</v>
      </c>
    </row>
    <row r="971" spans="78:78" x14ac:dyDescent="0.2">
      <c r="BZ971" s="87">
        <v>0.93799999999999994</v>
      </c>
    </row>
    <row r="972" spans="78:78" x14ac:dyDescent="0.2">
      <c r="BZ972" s="87">
        <v>0.93899999999999995</v>
      </c>
    </row>
    <row r="973" spans="78:78" x14ac:dyDescent="0.2">
      <c r="BZ973" s="87">
        <v>0.94</v>
      </c>
    </row>
    <row r="974" spans="78:78" x14ac:dyDescent="0.2">
      <c r="BZ974" s="87">
        <v>0.94099999999999995</v>
      </c>
    </row>
    <row r="975" spans="78:78" x14ac:dyDescent="0.2">
      <c r="BZ975" s="87">
        <v>0.94199999999999995</v>
      </c>
    </row>
    <row r="976" spans="78:78" x14ac:dyDescent="0.2">
      <c r="BZ976" s="87">
        <v>0.94299999999999995</v>
      </c>
    </row>
    <row r="977" spans="78:78" x14ac:dyDescent="0.2">
      <c r="BZ977" s="87">
        <v>0.94399999999999995</v>
      </c>
    </row>
    <row r="978" spans="78:78" x14ac:dyDescent="0.2">
      <c r="BZ978" s="87">
        <v>0.94499999999999995</v>
      </c>
    </row>
    <row r="979" spans="78:78" x14ac:dyDescent="0.2">
      <c r="BZ979" s="87">
        <v>0.94599999999999995</v>
      </c>
    </row>
    <row r="980" spans="78:78" x14ac:dyDescent="0.2">
      <c r="BZ980" s="87">
        <v>0.94699999999999995</v>
      </c>
    </row>
    <row r="981" spans="78:78" x14ac:dyDescent="0.2">
      <c r="BZ981" s="87">
        <v>0.94799999999999995</v>
      </c>
    </row>
    <row r="982" spans="78:78" x14ac:dyDescent="0.2">
      <c r="BZ982" s="87">
        <v>0.94899999999999995</v>
      </c>
    </row>
    <row r="983" spans="78:78" x14ac:dyDescent="0.2">
      <c r="BZ983" s="87">
        <v>0.95</v>
      </c>
    </row>
    <row r="984" spans="78:78" x14ac:dyDescent="0.2">
      <c r="BZ984" s="87">
        <v>0.95099999999999996</v>
      </c>
    </row>
    <row r="985" spans="78:78" x14ac:dyDescent="0.2">
      <c r="BZ985" s="87">
        <v>0.95199999999999996</v>
      </c>
    </row>
    <row r="986" spans="78:78" x14ac:dyDescent="0.2">
      <c r="BZ986" s="87">
        <v>0.95299999999999996</v>
      </c>
    </row>
    <row r="987" spans="78:78" x14ac:dyDescent="0.2">
      <c r="BZ987" s="87">
        <v>0.95399999999999996</v>
      </c>
    </row>
    <row r="988" spans="78:78" x14ac:dyDescent="0.2">
      <c r="BZ988" s="87">
        <v>0.95499999999999996</v>
      </c>
    </row>
    <row r="989" spans="78:78" x14ac:dyDescent="0.2">
      <c r="BZ989" s="87">
        <v>0.95599999999999996</v>
      </c>
    </row>
    <row r="990" spans="78:78" x14ac:dyDescent="0.2">
      <c r="BZ990" s="87">
        <v>0.95699999999999996</v>
      </c>
    </row>
    <row r="991" spans="78:78" x14ac:dyDescent="0.2">
      <c r="BZ991" s="87">
        <v>0.95799999999999996</v>
      </c>
    </row>
    <row r="992" spans="78:78" x14ac:dyDescent="0.2">
      <c r="BZ992" s="87">
        <v>0.95899999999999996</v>
      </c>
    </row>
    <row r="993" spans="78:78" x14ac:dyDescent="0.2">
      <c r="BZ993" s="87">
        <v>0.96</v>
      </c>
    </row>
    <row r="994" spans="78:78" x14ac:dyDescent="0.2">
      <c r="BZ994" s="87">
        <v>0.96099999999999997</v>
      </c>
    </row>
    <row r="995" spans="78:78" x14ac:dyDescent="0.2">
      <c r="BZ995" s="87">
        <v>0.96199999999999997</v>
      </c>
    </row>
    <row r="996" spans="78:78" x14ac:dyDescent="0.2">
      <c r="BZ996" s="87">
        <v>0.96299999999999997</v>
      </c>
    </row>
    <row r="997" spans="78:78" x14ac:dyDescent="0.2">
      <c r="BZ997" s="87">
        <v>0.96399999999999997</v>
      </c>
    </row>
    <row r="998" spans="78:78" x14ac:dyDescent="0.2">
      <c r="BZ998" s="87">
        <v>0.96499999999999997</v>
      </c>
    </row>
    <row r="999" spans="78:78" x14ac:dyDescent="0.2">
      <c r="BZ999" s="87">
        <v>0.96599999999999997</v>
      </c>
    </row>
    <row r="1000" spans="78:78" x14ac:dyDescent="0.2">
      <c r="BZ1000" s="87">
        <v>0.96699999999999997</v>
      </c>
    </row>
    <row r="1001" spans="78:78" x14ac:dyDescent="0.2">
      <c r="BZ1001" s="87">
        <v>0.96799999999999997</v>
      </c>
    </row>
    <row r="1002" spans="78:78" x14ac:dyDescent="0.2">
      <c r="BZ1002" s="87">
        <v>0.96899999999999997</v>
      </c>
    </row>
    <row r="1003" spans="78:78" x14ac:dyDescent="0.2">
      <c r="BZ1003" s="87">
        <v>0.97</v>
      </c>
    </row>
    <row r="1004" spans="78:78" x14ac:dyDescent="0.2">
      <c r="BZ1004" s="87">
        <v>0.97099999999999997</v>
      </c>
    </row>
    <row r="1005" spans="78:78" x14ac:dyDescent="0.2">
      <c r="BZ1005" s="87">
        <v>0.97199999999999998</v>
      </c>
    </row>
    <row r="1006" spans="78:78" x14ac:dyDescent="0.2">
      <c r="BZ1006" s="87">
        <v>0.97299999999999998</v>
      </c>
    </row>
    <row r="1007" spans="78:78" x14ac:dyDescent="0.2">
      <c r="BZ1007" s="87">
        <v>0.97399999999999998</v>
      </c>
    </row>
    <row r="1008" spans="78:78" x14ac:dyDescent="0.2">
      <c r="BZ1008" s="87">
        <v>0.97499999999999998</v>
      </c>
    </row>
    <row r="1009" spans="78:78" x14ac:dyDescent="0.2">
      <c r="BZ1009" s="87">
        <v>0.97599999999999998</v>
      </c>
    </row>
    <row r="1010" spans="78:78" x14ac:dyDescent="0.2">
      <c r="BZ1010" s="87">
        <v>0.97699999999999998</v>
      </c>
    </row>
    <row r="1011" spans="78:78" x14ac:dyDescent="0.2">
      <c r="BZ1011" s="87">
        <v>0.97799999999999998</v>
      </c>
    </row>
    <row r="1012" spans="78:78" x14ac:dyDescent="0.2">
      <c r="BZ1012" s="87">
        <v>0.97899999999999998</v>
      </c>
    </row>
    <row r="1013" spans="78:78" x14ac:dyDescent="0.2">
      <c r="BZ1013" s="87">
        <v>0.98</v>
      </c>
    </row>
    <row r="1014" spans="78:78" x14ac:dyDescent="0.2">
      <c r="BZ1014" s="87">
        <v>0.98099999999999998</v>
      </c>
    </row>
    <row r="1015" spans="78:78" x14ac:dyDescent="0.2">
      <c r="BZ1015" s="87">
        <v>0.98199999999999998</v>
      </c>
    </row>
    <row r="1016" spans="78:78" x14ac:dyDescent="0.2">
      <c r="BZ1016" s="87">
        <v>0.98299999999999998</v>
      </c>
    </row>
    <row r="1017" spans="78:78" x14ac:dyDescent="0.2">
      <c r="BZ1017" s="87">
        <v>0.98399999999999999</v>
      </c>
    </row>
    <row r="1018" spans="78:78" x14ac:dyDescent="0.2">
      <c r="BZ1018" s="87">
        <v>0.98499999999999999</v>
      </c>
    </row>
    <row r="1019" spans="78:78" x14ac:dyDescent="0.2">
      <c r="BZ1019" s="87">
        <v>0.98599999999999999</v>
      </c>
    </row>
    <row r="1020" spans="78:78" x14ac:dyDescent="0.2">
      <c r="BZ1020" s="87">
        <v>0.98699999999999999</v>
      </c>
    </row>
    <row r="1021" spans="78:78" x14ac:dyDescent="0.2">
      <c r="BZ1021" s="87">
        <v>0.98799999999999999</v>
      </c>
    </row>
    <row r="1022" spans="78:78" x14ac:dyDescent="0.2">
      <c r="BZ1022" s="87">
        <v>0.98899999999999999</v>
      </c>
    </row>
    <row r="1023" spans="78:78" x14ac:dyDescent="0.2">
      <c r="BZ1023" s="87">
        <v>0.99</v>
      </c>
    </row>
    <row r="1024" spans="78:78" x14ac:dyDescent="0.2">
      <c r="BZ1024" s="87">
        <v>0.99099999999999999</v>
      </c>
    </row>
    <row r="1025" spans="78:78" x14ac:dyDescent="0.2">
      <c r="BZ1025" s="87">
        <v>0.99199999999999999</v>
      </c>
    </row>
    <row r="1026" spans="78:78" x14ac:dyDescent="0.2">
      <c r="BZ1026" s="87">
        <v>0.99299999999999999</v>
      </c>
    </row>
    <row r="1027" spans="78:78" x14ac:dyDescent="0.2">
      <c r="BZ1027" s="87">
        <v>0.99399999999999999</v>
      </c>
    </row>
    <row r="1028" spans="78:78" x14ac:dyDescent="0.2">
      <c r="BZ1028" s="87">
        <v>0.995</v>
      </c>
    </row>
    <row r="1029" spans="78:78" x14ac:dyDescent="0.2">
      <c r="BZ1029" s="87">
        <v>0.996</v>
      </c>
    </row>
    <row r="1030" spans="78:78" x14ac:dyDescent="0.2">
      <c r="BZ1030" s="87">
        <v>0.997</v>
      </c>
    </row>
    <row r="1031" spans="78:78" x14ac:dyDescent="0.2">
      <c r="BZ1031" s="87">
        <v>0.998</v>
      </c>
    </row>
    <row r="1032" spans="78:78" x14ac:dyDescent="0.2">
      <c r="BZ1032" s="87">
        <v>0.999</v>
      </c>
    </row>
    <row r="1033" spans="78:78" x14ac:dyDescent="0.2">
      <c r="BZ1033" s="87">
        <v>1</v>
      </c>
    </row>
  </sheetData>
  <mergeCells count="131">
    <mergeCell ref="A2:E2"/>
    <mergeCell ref="L2:P2"/>
    <mergeCell ref="A8:P8"/>
    <mergeCell ref="B11:C11"/>
    <mergeCell ref="D11:E11"/>
    <mergeCell ref="L11:O11"/>
    <mergeCell ref="J19:L21"/>
    <mergeCell ref="AH19:AH21"/>
    <mergeCell ref="AI19:AI21"/>
    <mergeCell ref="C21:F21"/>
    <mergeCell ref="AJ19:AJ21"/>
    <mergeCell ref="M19:O21"/>
    <mergeCell ref="P19:P21"/>
    <mergeCell ref="P25:P30"/>
    <mergeCell ref="M17:O18"/>
    <mergeCell ref="P17:P18"/>
    <mergeCell ref="A19:A21"/>
    <mergeCell ref="AS12:AU12"/>
    <mergeCell ref="A15:C16"/>
    <mergeCell ref="D15:H16"/>
    <mergeCell ref="A17:A18"/>
    <mergeCell ref="G17:I18"/>
    <mergeCell ref="G19:I21"/>
    <mergeCell ref="J17:L18"/>
    <mergeCell ref="N15:N16"/>
    <mergeCell ref="K15:M16"/>
    <mergeCell ref="B17:F18"/>
    <mergeCell ref="C19:F19"/>
    <mergeCell ref="C20:F20"/>
    <mergeCell ref="A22:A24"/>
    <mergeCell ref="G25:I30"/>
    <mergeCell ref="G22:I24"/>
    <mergeCell ref="M25:O30"/>
    <mergeCell ref="A25:A30"/>
    <mergeCell ref="AJ22:AJ24"/>
    <mergeCell ref="AS22:AU22"/>
    <mergeCell ref="C22:F22"/>
    <mergeCell ref="M22:O24"/>
    <mergeCell ref="P22:P24"/>
    <mergeCell ref="J22:L24"/>
    <mergeCell ref="AH22:AH24"/>
    <mergeCell ref="AI22:AI24"/>
    <mergeCell ref="AJ28:AJ30"/>
    <mergeCell ref="AH28:AH30"/>
    <mergeCell ref="AI28:AI30"/>
    <mergeCell ref="AI25:AI27"/>
    <mergeCell ref="AJ25:AJ27"/>
    <mergeCell ref="AH25:AH27"/>
    <mergeCell ref="AJ34:AJ36"/>
    <mergeCell ref="M31:O32"/>
    <mergeCell ref="P31:P32"/>
    <mergeCell ref="AS39:AU39"/>
    <mergeCell ref="AH34:AH36"/>
    <mergeCell ref="AI34:AI36"/>
    <mergeCell ref="AJ31:AJ33"/>
    <mergeCell ref="AS31:AU31"/>
    <mergeCell ref="AH31:AH33"/>
    <mergeCell ref="AI31:AI33"/>
    <mergeCell ref="K36:M37"/>
    <mergeCell ref="N36:N37"/>
    <mergeCell ref="P38:P39"/>
    <mergeCell ref="J38:L39"/>
    <mergeCell ref="BJ55:BK55"/>
    <mergeCell ref="BB57:BB63"/>
    <mergeCell ref="BG57:BG61"/>
    <mergeCell ref="BJ57:BK57"/>
    <mergeCell ref="D62:H62"/>
    <mergeCell ref="D65:H65"/>
    <mergeCell ref="P43:P45"/>
    <mergeCell ref="A43:A45"/>
    <mergeCell ref="M40:O42"/>
    <mergeCell ref="P40:P42"/>
    <mergeCell ref="M46:O51"/>
    <mergeCell ref="P46:P51"/>
    <mergeCell ref="C47:F47"/>
    <mergeCell ref="C48:F48"/>
    <mergeCell ref="C51:F51"/>
    <mergeCell ref="C43:F43"/>
    <mergeCell ref="G43:I45"/>
    <mergeCell ref="J43:L45"/>
    <mergeCell ref="C44:F44"/>
    <mergeCell ref="C45:F45"/>
    <mergeCell ref="C46:F46"/>
    <mergeCell ref="G46:I51"/>
    <mergeCell ref="J46:L51"/>
    <mergeCell ref="A40:A42"/>
    <mergeCell ref="A72:P72"/>
    <mergeCell ref="A70:P70"/>
    <mergeCell ref="A71:P71"/>
    <mergeCell ref="BJ69:BK69"/>
    <mergeCell ref="B38:F39"/>
    <mergeCell ref="G38:I39"/>
    <mergeCell ref="C41:F41"/>
    <mergeCell ref="C42:F42"/>
    <mergeCell ref="C49:F49"/>
    <mergeCell ref="C50:F50"/>
    <mergeCell ref="M43:O45"/>
    <mergeCell ref="M38:O39"/>
    <mergeCell ref="F68:G68"/>
    <mergeCell ref="BJ58:BK58"/>
    <mergeCell ref="BJ60:BK60"/>
    <mergeCell ref="BJ67:BK67"/>
    <mergeCell ref="BJ68:BK68"/>
    <mergeCell ref="D58:O60"/>
    <mergeCell ref="P52:P53"/>
    <mergeCell ref="BJ65:BK65"/>
    <mergeCell ref="BB66:BB69"/>
    <mergeCell ref="BG66:BG69"/>
    <mergeCell ref="BJ66:BK66"/>
    <mergeCell ref="BJ61:BK61"/>
    <mergeCell ref="A36:C37"/>
    <mergeCell ref="D36:H37"/>
    <mergeCell ref="A38:A39"/>
    <mergeCell ref="B55:F55"/>
    <mergeCell ref="H55:M55"/>
    <mergeCell ref="C28:F28"/>
    <mergeCell ref="C23:F23"/>
    <mergeCell ref="C24:F24"/>
    <mergeCell ref="A57:B57"/>
    <mergeCell ref="D57:F57"/>
    <mergeCell ref="A46:A51"/>
    <mergeCell ref="C30:F30"/>
    <mergeCell ref="C29:F29"/>
    <mergeCell ref="M52:O53"/>
    <mergeCell ref="C40:F40"/>
    <mergeCell ref="G40:I42"/>
    <mergeCell ref="J40:L42"/>
    <mergeCell ref="C25:F25"/>
    <mergeCell ref="C26:F26"/>
    <mergeCell ref="C27:F27"/>
    <mergeCell ref="J25:L30"/>
  </mergeCells>
  <conditionalFormatting sqref="F68:G68">
    <cfRule type="expression" priority="36" stopIfTrue="1">
      <formula>F68=""</formula>
    </cfRule>
  </conditionalFormatting>
  <dataValidations count="3">
    <dataValidation allowBlank="1" showInputMessage="1" showErrorMessage="1" prompt="Format de la date: 10/12/15_x000a__x000a_" sqref="L11:O11"/>
    <dataValidation type="custom" allowBlank="1" showInputMessage="1" showErrorMessage="1" error="HJFHFG" sqref="H34:H35 H31:H32 H52:H53">
      <formula1>#REF!&lt;1</formula1>
    </dataValidation>
    <dataValidation allowBlank="1" showInputMessage="1" showErrorMessage="1" prompt="Format de la date: 12/12/12_x000a_" sqref="M12:O13"/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84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U329"/>
  <sheetViews>
    <sheetView showGridLines="0" workbookViewId="0">
      <selection activeCell="B1" sqref="B1"/>
    </sheetView>
  </sheetViews>
  <sheetFormatPr baseColWidth="10" defaultColWidth="11.42578125" defaultRowHeight="15" x14ac:dyDescent="0.2"/>
  <cols>
    <col min="1" max="1" width="5.7109375" style="1" customWidth="1"/>
    <col min="2" max="2" width="22.85546875" style="152" bestFit="1" customWidth="1"/>
    <col min="3" max="3" width="5.7109375" style="152" customWidth="1"/>
    <col min="4" max="4" width="10.42578125" style="5" customWidth="1"/>
    <col min="5" max="5" width="5.7109375" style="152" customWidth="1"/>
    <col min="6" max="6" width="31.28515625" style="152" customWidth="1"/>
    <col min="7" max="7" width="5.7109375" style="152" customWidth="1"/>
    <col min="8" max="8" width="11.42578125" style="5" customWidth="1"/>
    <col min="9" max="9" width="5.7109375" style="152" customWidth="1"/>
    <col min="10" max="10" width="15.28515625" style="5" customWidth="1"/>
    <col min="11" max="11" width="5.7109375" style="5" customWidth="1"/>
    <col min="12" max="12" width="10.7109375" style="204" customWidth="1"/>
    <col min="13" max="13" width="5.7109375" style="204" customWidth="1"/>
    <col min="14" max="20" width="10.7109375" style="5" customWidth="1"/>
    <col min="21" max="21" width="11.42578125" style="1" customWidth="1"/>
    <col min="22" max="27" width="11.42578125" style="84" customWidth="1"/>
    <col min="28" max="16384" width="11.42578125" style="84"/>
  </cols>
  <sheetData>
    <row r="1" spans="1:21" ht="21.95" customHeight="1" x14ac:dyDescent="0.2">
      <c r="B1" s="4" t="s">
        <v>99</v>
      </c>
      <c r="D1" s="5" t="s">
        <v>100</v>
      </c>
      <c r="F1" s="152" t="s">
        <v>101</v>
      </c>
      <c r="H1" s="5" t="s">
        <v>102</v>
      </c>
      <c r="J1" s="5" t="s">
        <v>103</v>
      </c>
      <c r="L1" s="332" t="s">
        <v>104</v>
      </c>
      <c r="M1" s="332"/>
      <c r="N1" s="332"/>
      <c r="O1" s="332"/>
      <c r="P1" s="332"/>
      <c r="Q1" s="332"/>
      <c r="R1" s="332"/>
      <c r="S1" s="332"/>
      <c r="T1" s="332"/>
    </row>
    <row r="2" spans="1:21" ht="21.95" customHeight="1" x14ac:dyDescent="0.2">
      <c r="A2" s="7"/>
      <c r="B2" s="8" t="s">
        <v>517</v>
      </c>
      <c r="C2" s="9"/>
      <c r="D2" s="10">
        <v>1</v>
      </c>
      <c r="E2" s="153"/>
      <c r="F2" s="197" t="s">
        <v>105</v>
      </c>
      <c r="G2" s="11"/>
      <c r="H2" s="10">
        <v>1</v>
      </c>
      <c r="I2" s="12"/>
      <c r="J2" s="10" t="s">
        <v>106</v>
      </c>
      <c r="L2" s="333" t="s">
        <v>57</v>
      </c>
      <c r="M2" s="334"/>
      <c r="N2" s="335"/>
      <c r="O2" s="336" t="s">
        <v>84</v>
      </c>
      <c r="P2" s="337"/>
      <c r="Q2" s="338" t="s">
        <v>87</v>
      </c>
      <c r="R2" s="337"/>
      <c r="S2" s="338" t="s">
        <v>89</v>
      </c>
      <c r="T2" s="339"/>
    </row>
    <row r="3" spans="1:21" s="85" customFormat="1" ht="21.95" customHeight="1" x14ac:dyDescent="0.25">
      <c r="A3" s="14"/>
      <c r="B3" s="15" t="s">
        <v>518</v>
      </c>
      <c r="C3" s="9"/>
      <c r="D3" s="16">
        <v>2</v>
      </c>
      <c r="E3" s="153"/>
      <c r="F3" s="197" t="s">
        <v>107</v>
      </c>
      <c r="G3" s="11"/>
      <c r="H3" s="16">
        <v>2</v>
      </c>
      <c r="I3" s="12"/>
      <c r="J3" s="17" t="s">
        <v>108</v>
      </c>
      <c r="K3" s="5"/>
      <c r="L3" s="18" t="s">
        <v>109</v>
      </c>
      <c r="M3" s="19" t="s">
        <v>110</v>
      </c>
      <c r="N3" s="20">
        <v>400</v>
      </c>
      <c r="O3" s="21" t="s">
        <v>109</v>
      </c>
      <c r="P3" s="22">
        <v>250</v>
      </c>
      <c r="Q3" s="21" t="s">
        <v>109</v>
      </c>
      <c r="R3" s="23">
        <v>120</v>
      </c>
      <c r="S3" s="21" t="s">
        <v>109</v>
      </c>
      <c r="T3" s="23">
        <v>40</v>
      </c>
      <c r="U3" s="13"/>
    </row>
    <row r="4" spans="1:21" ht="21.95" customHeight="1" x14ac:dyDescent="0.2">
      <c r="A4" s="14"/>
      <c r="B4" s="15" t="s">
        <v>519</v>
      </c>
      <c r="C4" s="9"/>
      <c r="D4" s="16">
        <v>3</v>
      </c>
      <c r="E4" s="153"/>
      <c r="F4" s="197" t="s">
        <v>111</v>
      </c>
      <c r="G4" s="11"/>
      <c r="H4" s="16">
        <v>3</v>
      </c>
      <c r="I4" s="9"/>
      <c r="J4" s="69"/>
      <c r="L4" s="29" t="s">
        <v>68</v>
      </c>
      <c r="M4" s="30" t="s">
        <v>110</v>
      </c>
      <c r="N4" s="31">
        <v>250</v>
      </c>
      <c r="O4" s="29" t="s">
        <v>68</v>
      </c>
      <c r="P4" s="32">
        <v>200</v>
      </c>
      <c r="Q4" s="29" t="s">
        <v>68</v>
      </c>
      <c r="R4" s="31">
        <v>100</v>
      </c>
      <c r="S4" s="29" t="s">
        <v>68</v>
      </c>
      <c r="T4" s="31">
        <v>35</v>
      </c>
    </row>
    <row r="5" spans="1:21" ht="21.95" customHeight="1" x14ac:dyDescent="0.2">
      <c r="A5" s="14"/>
      <c r="B5" s="34" t="s">
        <v>520</v>
      </c>
      <c r="C5" s="9"/>
      <c r="D5" s="16">
        <v>4</v>
      </c>
      <c r="E5" s="153"/>
      <c r="F5" s="197" t="s">
        <v>112</v>
      </c>
      <c r="G5" s="11"/>
      <c r="H5" s="17">
        <v>4</v>
      </c>
      <c r="I5" s="9"/>
      <c r="L5" s="29" t="s">
        <v>67</v>
      </c>
      <c r="M5" s="30" t="s">
        <v>110</v>
      </c>
      <c r="N5" s="31">
        <v>180</v>
      </c>
      <c r="O5" s="29" t="s">
        <v>67</v>
      </c>
      <c r="P5" s="32">
        <v>120</v>
      </c>
      <c r="Q5" s="29" t="s">
        <v>67</v>
      </c>
      <c r="R5" s="31">
        <v>80</v>
      </c>
      <c r="S5" s="29" t="s">
        <v>67</v>
      </c>
      <c r="T5" s="31">
        <v>30</v>
      </c>
    </row>
    <row r="6" spans="1:21" ht="21.95" customHeight="1" x14ac:dyDescent="0.2">
      <c r="A6" s="40"/>
      <c r="B6" s="198"/>
      <c r="C6" s="198"/>
      <c r="D6" s="16">
        <v>5</v>
      </c>
      <c r="E6" s="198"/>
      <c r="F6" s="197" t="s">
        <v>113</v>
      </c>
      <c r="G6" s="198"/>
      <c r="H6" s="4"/>
      <c r="I6" s="198"/>
      <c r="J6" s="199"/>
      <c r="K6" s="199"/>
      <c r="L6" s="29" t="s">
        <v>66</v>
      </c>
      <c r="M6" s="30" t="s">
        <v>110</v>
      </c>
      <c r="N6" s="31">
        <v>150</v>
      </c>
      <c r="O6" s="29" t="s">
        <v>66</v>
      </c>
      <c r="P6" s="32">
        <v>100</v>
      </c>
      <c r="Q6" s="29" t="s">
        <v>66</v>
      </c>
      <c r="R6" s="31">
        <v>60</v>
      </c>
      <c r="S6" s="29" t="s">
        <v>66</v>
      </c>
      <c r="T6" s="31">
        <v>25</v>
      </c>
    </row>
    <row r="7" spans="1:21" ht="21.95" customHeight="1" x14ac:dyDescent="0.2">
      <c r="D7" s="16">
        <v>6</v>
      </c>
      <c r="F7" s="197" t="s">
        <v>114</v>
      </c>
      <c r="H7" s="4"/>
      <c r="L7" s="44" t="s">
        <v>115</v>
      </c>
      <c r="M7" s="45" t="s">
        <v>116</v>
      </c>
      <c r="N7" s="31">
        <v>40</v>
      </c>
      <c r="O7" s="29" t="s">
        <v>115</v>
      </c>
      <c r="P7" s="32">
        <v>80</v>
      </c>
      <c r="Q7" s="29" t="s">
        <v>115</v>
      </c>
      <c r="R7" s="31">
        <v>30</v>
      </c>
      <c r="S7" s="29" t="s">
        <v>115</v>
      </c>
      <c r="T7" s="31">
        <v>15</v>
      </c>
    </row>
    <row r="8" spans="1:21" s="3" customFormat="1" ht="21.95" customHeight="1" x14ac:dyDescent="0.2">
      <c r="A8" s="1"/>
      <c r="B8" s="152"/>
      <c r="C8" s="152"/>
      <c r="D8" s="16">
        <v>7</v>
      </c>
      <c r="E8" s="152"/>
      <c r="F8" s="197" t="s">
        <v>117</v>
      </c>
      <c r="G8" s="152"/>
      <c r="H8" s="4"/>
      <c r="I8" s="152"/>
      <c r="J8" s="5"/>
      <c r="K8" s="5"/>
      <c r="L8" s="29" t="s">
        <v>61</v>
      </c>
      <c r="M8" s="30" t="s">
        <v>116</v>
      </c>
      <c r="N8" s="31">
        <v>120</v>
      </c>
      <c r="O8" s="53" t="s">
        <v>61</v>
      </c>
      <c r="P8" s="54">
        <v>80</v>
      </c>
      <c r="Q8" s="29" t="s">
        <v>61</v>
      </c>
      <c r="R8" s="31">
        <v>50</v>
      </c>
      <c r="S8" s="29" t="s">
        <v>61</v>
      </c>
      <c r="T8" s="31">
        <v>20</v>
      </c>
    </row>
    <row r="9" spans="1:21" ht="21.95" customHeight="1" x14ac:dyDescent="0.2">
      <c r="D9" s="16">
        <v>8</v>
      </c>
      <c r="F9" s="196" t="s">
        <v>118</v>
      </c>
      <c r="L9" s="29" t="s">
        <v>79</v>
      </c>
      <c r="M9" s="30" t="s">
        <v>116</v>
      </c>
      <c r="N9" s="31">
        <v>80</v>
      </c>
      <c r="O9" s="64"/>
      <c r="P9" s="4"/>
      <c r="Q9" s="53" t="s">
        <v>79</v>
      </c>
      <c r="R9" s="65">
        <v>30</v>
      </c>
      <c r="S9" s="53" t="s">
        <v>79</v>
      </c>
      <c r="T9" s="65">
        <v>15</v>
      </c>
    </row>
    <row r="10" spans="1:21" ht="21.95" customHeight="1" x14ac:dyDescent="0.2">
      <c r="D10" s="16">
        <v>9</v>
      </c>
      <c r="F10" s="197" t="s">
        <v>119</v>
      </c>
      <c r="L10" s="29" t="s">
        <v>80</v>
      </c>
      <c r="M10" s="30" t="s">
        <v>116</v>
      </c>
      <c r="N10" s="31">
        <v>60</v>
      </c>
      <c r="O10" s="68"/>
      <c r="S10" s="69"/>
      <c r="T10" s="69"/>
    </row>
    <row r="11" spans="1:21" ht="21.95" customHeight="1" x14ac:dyDescent="0.2">
      <c r="D11" s="16">
        <v>10</v>
      </c>
      <c r="F11" s="197" t="s">
        <v>120</v>
      </c>
      <c r="L11" s="71" t="s">
        <v>83</v>
      </c>
      <c r="M11" s="72" t="s">
        <v>116</v>
      </c>
      <c r="N11" s="65">
        <v>40</v>
      </c>
      <c r="O11" s="68"/>
    </row>
    <row r="12" spans="1:21" ht="21.95" customHeight="1" x14ac:dyDescent="0.2">
      <c r="D12" s="16">
        <v>11</v>
      </c>
      <c r="L12" s="200"/>
      <c r="M12" s="200"/>
    </row>
    <row r="13" spans="1:21" ht="21.95" customHeight="1" x14ac:dyDescent="0.2">
      <c r="A13" s="41"/>
      <c r="D13" s="16">
        <v>12</v>
      </c>
      <c r="L13" s="200"/>
      <c r="M13" s="200"/>
    </row>
    <row r="14" spans="1:21" ht="21.95" customHeight="1" x14ac:dyDescent="0.2">
      <c r="D14" s="16">
        <v>13</v>
      </c>
      <c r="L14" s="200"/>
      <c r="M14" s="200"/>
    </row>
    <row r="15" spans="1:21" ht="21.95" customHeight="1" x14ac:dyDescent="0.2">
      <c r="A15" s="5"/>
      <c r="D15" s="16">
        <v>14</v>
      </c>
      <c r="L15" s="200"/>
      <c r="M15" s="200"/>
    </row>
    <row r="16" spans="1:21" ht="21.95" customHeight="1" x14ac:dyDescent="0.2">
      <c r="A16" s="52"/>
      <c r="D16" s="16">
        <v>15</v>
      </c>
      <c r="L16" s="200"/>
      <c r="M16" s="200"/>
    </row>
    <row r="17" spans="4:13" ht="21.95" customHeight="1" x14ac:dyDescent="0.2">
      <c r="D17" s="16">
        <v>16</v>
      </c>
      <c r="L17" s="200"/>
      <c r="M17" s="200"/>
    </row>
    <row r="18" spans="4:13" ht="21.95" customHeight="1" x14ac:dyDescent="0.2">
      <c r="D18" s="16">
        <v>17</v>
      </c>
      <c r="L18" s="200"/>
      <c r="M18" s="200"/>
    </row>
    <row r="19" spans="4:13" ht="21.95" customHeight="1" x14ac:dyDescent="0.2">
      <c r="D19" s="17">
        <v>18</v>
      </c>
      <c r="F19" s="201"/>
      <c r="L19" s="200"/>
      <c r="M19" s="200"/>
    </row>
    <row r="20" spans="4:13" ht="21.95" customHeight="1" x14ac:dyDescent="0.2">
      <c r="D20" s="4"/>
      <c r="F20" s="202"/>
      <c r="L20" s="200"/>
      <c r="M20" s="200"/>
    </row>
    <row r="21" spans="4:13" ht="21.95" customHeight="1" x14ac:dyDescent="0.2">
      <c r="D21" s="4"/>
      <c r="F21" s="202"/>
      <c r="L21" s="200"/>
      <c r="M21" s="200"/>
    </row>
    <row r="22" spans="4:13" ht="21.95" customHeight="1" x14ac:dyDescent="0.2">
      <c r="D22" s="4"/>
      <c r="F22" s="203"/>
      <c r="L22" s="200"/>
      <c r="M22" s="200"/>
    </row>
    <row r="23" spans="4:13" ht="21.95" customHeight="1" x14ac:dyDescent="0.2">
      <c r="D23" s="4"/>
      <c r="L23" s="200"/>
      <c r="M23" s="200"/>
    </row>
    <row r="24" spans="4:13" ht="21.95" customHeight="1" x14ac:dyDescent="0.2">
      <c r="D24" s="4"/>
      <c r="L24" s="200"/>
      <c r="M24" s="200"/>
    </row>
    <row r="25" spans="4:13" ht="21.95" customHeight="1" x14ac:dyDescent="0.2">
      <c r="L25" s="200"/>
      <c r="M25" s="200"/>
    </row>
    <row r="26" spans="4:13" ht="21.95" customHeight="1" x14ac:dyDescent="0.2">
      <c r="L26" s="200"/>
      <c r="M26" s="200"/>
    </row>
    <row r="27" spans="4:13" ht="21.95" customHeight="1" x14ac:dyDescent="0.2">
      <c r="L27" s="200"/>
      <c r="M27" s="200"/>
    </row>
    <row r="28" spans="4:13" ht="21.95" customHeight="1" x14ac:dyDescent="0.2">
      <c r="L28" s="200"/>
      <c r="M28" s="200"/>
    </row>
    <row r="29" spans="4:13" ht="21.95" customHeight="1" x14ac:dyDescent="0.2">
      <c r="L29" s="200"/>
      <c r="M29" s="200"/>
    </row>
    <row r="30" spans="4:13" ht="21.95" customHeight="1" x14ac:dyDescent="0.2">
      <c r="L30" s="200"/>
      <c r="M30" s="200"/>
    </row>
    <row r="31" spans="4:13" ht="21.95" customHeight="1" x14ac:dyDescent="0.2">
      <c r="L31" s="200"/>
      <c r="M31" s="200"/>
    </row>
    <row r="32" spans="4:13" ht="21.95" customHeight="1" x14ac:dyDescent="0.2">
      <c r="L32" s="200"/>
      <c r="M32" s="200"/>
    </row>
    <row r="33" spans="1:17" ht="21.95" customHeight="1" x14ac:dyDescent="0.2">
      <c r="L33" s="200"/>
      <c r="M33" s="200"/>
    </row>
    <row r="34" spans="1:17" ht="21.95" customHeight="1" x14ac:dyDescent="0.2">
      <c r="L34" s="200"/>
      <c r="M34" s="200"/>
    </row>
    <row r="35" spans="1:17" ht="21.95" customHeight="1" x14ac:dyDescent="0.2">
      <c r="L35" s="200"/>
      <c r="M35" s="200"/>
    </row>
    <row r="36" spans="1:17" ht="21.95" customHeight="1" x14ac:dyDescent="0.2">
      <c r="L36" s="200"/>
      <c r="M36" s="200"/>
    </row>
    <row r="37" spans="1:17" ht="21.95" customHeight="1" x14ac:dyDescent="0.2">
      <c r="L37" s="200"/>
      <c r="M37" s="200"/>
    </row>
    <row r="38" spans="1:17" ht="21.95" customHeight="1" x14ac:dyDescent="0.2">
      <c r="L38" s="200"/>
      <c r="M38" s="200"/>
    </row>
    <row r="39" spans="1:17" ht="21.95" customHeight="1" x14ac:dyDescent="0.2"/>
    <row r="40" spans="1:17" ht="21.95" customHeight="1" x14ac:dyDescent="0.2">
      <c r="A40" s="1" t="s">
        <v>91</v>
      </c>
    </row>
    <row r="41" spans="1:17" ht="21.95" customHeight="1" x14ac:dyDescent="0.2"/>
    <row r="42" spans="1:17" ht="21.95" customHeight="1" x14ac:dyDescent="0.2"/>
    <row r="43" spans="1:17" ht="21.95" customHeight="1" x14ac:dyDescent="0.2"/>
    <row r="44" spans="1:17" ht="21.95" customHeight="1" x14ac:dyDescent="0.2">
      <c r="B44" s="205"/>
      <c r="C44" s="205"/>
      <c r="D44" s="51"/>
      <c r="E44" s="205"/>
      <c r="F44" s="205"/>
      <c r="G44" s="205"/>
      <c r="H44" s="51"/>
      <c r="I44" s="205"/>
      <c r="J44" s="51"/>
      <c r="K44" s="51"/>
      <c r="L44" s="206"/>
      <c r="M44" s="206"/>
      <c r="N44" s="51"/>
      <c r="O44" s="51"/>
      <c r="P44" s="51"/>
      <c r="Q44" s="51"/>
    </row>
    <row r="45" spans="1:17" ht="21.95" customHeight="1" x14ac:dyDescent="0.2"/>
    <row r="46" spans="1:17" ht="21.95" customHeight="1" x14ac:dyDescent="0.2"/>
    <row r="47" spans="1:17" ht="21.95" customHeight="1" x14ac:dyDescent="0.2"/>
    <row r="48" spans="1:17" ht="21.95" customHeight="1" x14ac:dyDescent="0.2"/>
    <row r="49" spans="1:1" ht="21.95" customHeight="1" x14ac:dyDescent="0.2"/>
    <row r="50" spans="1:1" ht="21.95" customHeight="1" x14ac:dyDescent="0.2"/>
    <row r="51" spans="1:1" ht="21.95" customHeight="1" x14ac:dyDescent="0.2"/>
    <row r="52" spans="1:1" ht="21.95" customHeight="1" x14ac:dyDescent="0.2">
      <c r="A52" s="86"/>
    </row>
    <row r="53" spans="1:1" ht="9.9499999999999993" customHeight="1" x14ac:dyDescent="0.2"/>
    <row r="54" spans="1:1" ht="9.9499999999999993" customHeight="1" x14ac:dyDescent="0.2"/>
    <row r="55" spans="1:1" ht="9.9499999999999993" customHeight="1" x14ac:dyDescent="0.2"/>
    <row r="56" spans="1:1" ht="9.9499999999999993" customHeight="1" x14ac:dyDescent="0.2"/>
    <row r="57" spans="1:1" ht="9.9499999999999993" customHeight="1" x14ac:dyDescent="0.2"/>
    <row r="58" spans="1:1" ht="9.9499999999999993" customHeight="1" x14ac:dyDescent="0.2"/>
    <row r="59" spans="1:1" ht="9.9499999999999993" customHeight="1" x14ac:dyDescent="0.2"/>
    <row r="60" spans="1:1" ht="9.9499999999999993" customHeight="1" x14ac:dyDescent="0.2"/>
    <row r="61" spans="1:1" ht="9.9499999999999993" customHeight="1" x14ac:dyDescent="0.2"/>
    <row r="62" spans="1:1" ht="9.9499999999999993" customHeight="1" x14ac:dyDescent="0.2"/>
    <row r="63" spans="1:1" ht="9.9499999999999993" customHeight="1" x14ac:dyDescent="0.2"/>
    <row r="64" spans="1:1" ht="9.9499999999999993" customHeight="1" x14ac:dyDescent="0.2"/>
    <row r="65" ht="9.9499999999999993" customHeight="1" x14ac:dyDescent="0.2"/>
    <row r="66" ht="9.9499999999999993" customHeight="1" x14ac:dyDescent="0.2"/>
    <row r="67" ht="9.9499999999999993" customHeight="1" x14ac:dyDescent="0.2"/>
    <row r="68" ht="9.9499999999999993" customHeight="1" x14ac:dyDescent="0.2"/>
    <row r="69" ht="9.9499999999999993" customHeight="1" x14ac:dyDescent="0.2"/>
    <row r="70" ht="9.9499999999999993" customHeight="1" x14ac:dyDescent="0.2"/>
    <row r="71" ht="9.9499999999999993" customHeight="1" x14ac:dyDescent="0.2"/>
    <row r="72" ht="9.9499999999999993" customHeight="1" x14ac:dyDescent="0.2"/>
    <row r="73" ht="9.9499999999999993" customHeight="1" x14ac:dyDescent="0.2"/>
    <row r="74" ht="9.9499999999999993" customHeight="1" x14ac:dyDescent="0.2"/>
    <row r="75" ht="9.9499999999999993" customHeight="1" x14ac:dyDescent="0.2"/>
    <row r="76" ht="9.9499999999999993" customHeight="1" x14ac:dyDescent="0.2"/>
    <row r="77" ht="9.9499999999999993" customHeight="1" x14ac:dyDescent="0.2"/>
    <row r="78" ht="9.9499999999999993" customHeight="1" x14ac:dyDescent="0.2"/>
    <row r="79" ht="9.9499999999999993" customHeight="1" x14ac:dyDescent="0.2"/>
    <row r="80" ht="9.9499999999999993" customHeight="1" x14ac:dyDescent="0.2"/>
    <row r="81" ht="9.9499999999999993" customHeight="1" x14ac:dyDescent="0.2"/>
    <row r="82" ht="9.9499999999999993" customHeight="1" x14ac:dyDescent="0.2"/>
    <row r="83" ht="9.9499999999999993" customHeight="1" x14ac:dyDescent="0.2"/>
    <row r="84" ht="9.9499999999999993" customHeight="1" x14ac:dyDescent="0.2"/>
    <row r="85" ht="9.9499999999999993" customHeight="1" x14ac:dyDescent="0.2"/>
    <row r="86" ht="9.9499999999999993" customHeight="1" x14ac:dyDescent="0.2"/>
    <row r="87" ht="9.9499999999999993" customHeight="1" x14ac:dyDescent="0.2"/>
    <row r="88" ht="9.9499999999999993" customHeight="1" x14ac:dyDescent="0.2"/>
    <row r="89" ht="9.9499999999999993" customHeight="1" x14ac:dyDescent="0.2"/>
    <row r="90" ht="9.9499999999999993" customHeight="1" x14ac:dyDescent="0.2"/>
    <row r="91" ht="9.9499999999999993" customHeight="1" x14ac:dyDescent="0.2"/>
    <row r="92" ht="9.9499999999999993" customHeight="1" x14ac:dyDescent="0.2"/>
    <row r="93" ht="9.9499999999999993" customHeight="1" x14ac:dyDescent="0.2"/>
    <row r="94" ht="9.9499999999999993" customHeight="1" x14ac:dyDescent="0.2"/>
    <row r="95" ht="9.9499999999999993" customHeight="1" x14ac:dyDescent="0.2"/>
    <row r="96" ht="9.9499999999999993" customHeight="1" x14ac:dyDescent="0.2"/>
    <row r="97" ht="9.9499999999999993" customHeight="1" x14ac:dyDescent="0.2"/>
    <row r="98" ht="9.9499999999999993" customHeight="1" x14ac:dyDescent="0.2"/>
    <row r="99" ht="9.9499999999999993" customHeight="1" x14ac:dyDescent="0.2"/>
    <row r="100" ht="9.9499999999999993" customHeight="1" x14ac:dyDescent="0.2"/>
    <row r="101" ht="9.9499999999999993" customHeight="1" x14ac:dyDescent="0.2"/>
    <row r="102" ht="9.9499999999999993" customHeight="1" x14ac:dyDescent="0.2"/>
    <row r="103" ht="9.9499999999999993" customHeight="1" x14ac:dyDescent="0.2"/>
    <row r="104" ht="9.9499999999999993" customHeight="1" x14ac:dyDescent="0.2"/>
    <row r="105" ht="9.9499999999999993" customHeight="1" x14ac:dyDescent="0.2"/>
    <row r="106" ht="9.9499999999999993" customHeight="1" x14ac:dyDescent="0.2"/>
    <row r="107" ht="9.9499999999999993" customHeight="1" x14ac:dyDescent="0.2"/>
    <row r="108" ht="9.9499999999999993" customHeight="1" x14ac:dyDescent="0.2"/>
    <row r="109" ht="9.9499999999999993" customHeight="1" x14ac:dyDescent="0.2"/>
    <row r="110" ht="9.9499999999999993" customHeight="1" x14ac:dyDescent="0.2"/>
    <row r="111" ht="9.9499999999999993" customHeight="1" x14ac:dyDescent="0.2"/>
    <row r="112" ht="9.9499999999999993" customHeight="1" x14ac:dyDescent="0.2"/>
    <row r="113" ht="9.9499999999999993" customHeight="1" x14ac:dyDescent="0.2"/>
    <row r="114" ht="9.9499999999999993" customHeight="1" x14ac:dyDescent="0.2"/>
    <row r="115" ht="9.9499999999999993" customHeight="1" x14ac:dyDescent="0.2"/>
    <row r="116" ht="9.9499999999999993" customHeight="1" x14ac:dyDescent="0.2"/>
    <row r="117" ht="9.9499999999999993" customHeight="1" x14ac:dyDescent="0.2"/>
    <row r="118" ht="9.9499999999999993" customHeight="1" x14ac:dyDescent="0.2"/>
    <row r="119" ht="9.9499999999999993" customHeight="1" x14ac:dyDescent="0.2"/>
    <row r="120" ht="9.9499999999999993" customHeight="1" x14ac:dyDescent="0.2"/>
    <row r="121" ht="9.9499999999999993" customHeight="1" x14ac:dyDescent="0.2"/>
    <row r="122" ht="9.9499999999999993" customHeight="1" x14ac:dyDescent="0.2"/>
    <row r="123" ht="9.9499999999999993" customHeight="1" x14ac:dyDescent="0.2"/>
    <row r="124" ht="9.9499999999999993" customHeight="1" x14ac:dyDescent="0.2"/>
    <row r="125" ht="9.9499999999999993" customHeight="1" x14ac:dyDescent="0.2"/>
    <row r="126" ht="9.9499999999999993" customHeight="1" x14ac:dyDescent="0.2"/>
    <row r="127" ht="9.9499999999999993" customHeight="1" x14ac:dyDescent="0.2"/>
    <row r="128" ht="9.9499999999999993" customHeight="1" x14ac:dyDescent="0.2"/>
    <row r="129" ht="9.9499999999999993" customHeight="1" x14ac:dyDescent="0.2"/>
    <row r="130" ht="9.9499999999999993" customHeight="1" x14ac:dyDescent="0.2"/>
    <row r="131" ht="9.9499999999999993" customHeight="1" x14ac:dyDescent="0.2"/>
    <row r="132" ht="9.9499999999999993" customHeight="1" x14ac:dyDescent="0.2"/>
    <row r="133" ht="9.9499999999999993" customHeight="1" x14ac:dyDescent="0.2"/>
    <row r="134" ht="9.9499999999999993" customHeight="1" x14ac:dyDescent="0.2"/>
    <row r="135" ht="9.9499999999999993" customHeight="1" x14ac:dyDescent="0.2"/>
    <row r="136" ht="9.9499999999999993" customHeight="1" x14ac:dyDescent="0.2"/>
    <row r="137" ht="9.9499999999999993" customHeight="1" x14ac:dyDescent="0.2"/>
    <row r="138" ht="9.9499999999999993" customHeight="1" x14ac:dyDescent="0.2"/>
    <row r="139" ht="9.9499999999999993" customHeight="1" x14ac:dyDescent="0.2"/>
    <row r="140" ht="9.9499999999999993" customHeight="1" x14ac:dyDescent="0.2"/>
    <row r="141" ht="9.9499999999999993" customHeight="1" x14ac:dyDescent="0.2"/>
    <row r="142" ht="9.9499999999999993" customHeight="1" x14ac:dyDescent="0.2"/>
    <row r="143" ht="9.9499999999999993" customHeight="1" x14ac:dyDescent="0.2"/>
    <row r="144" ht="9.9499999999999993" customHeight="1" x14ac:dyDescent="0.2"/>
    <row r="145" ht="9.9499999999999993" customHeight="1" x14ac:dyDescent="0.2"/>
    <row r="146" ht="9.9499999999999993" customHeight="1" x14ac:dyDescent="0.2"/>
    <row r="147" ht="9.9499999999999993" customHeight="1" x14ac:dyDescent="0.2"/>
    <row r="148" ht="9.9499999999999993" customHeight="1" x14ac:dyDescent="0.2"/>
    <row r="149" ht="9.9499999999999993" customHeight="1" x14ac:dyDescent="0.2"/>
    <row r="150" ht="9.9499999999999993" customHeight="1" x14ac:dyDescent="0.2"/>
    <row r="151" ht="9.9499999999999993" customHeight="1" x14ac:dyDescent="0.2"/>
    <row r="152" ht="9.9499999999999993" customHeight="1" x14ac:dyDescent="0.2"/>
    <row r="153" ht="9.9499999999999993" customHeight="1" x14ac:dyDescent="0.2"/>
    <row r="154" ht="9.9499999999999993" customHeight="1" x14ac:dyDescent="0.2"/>
    <row r="155" ht="9.9499999999999993" customHeight="1" x14ac:dyDescent="0.2"/>
    <row r="156" ht="9.9499999999999993" customHeight="1" x14ac:dyDescent="0.2"/>
    <row r="157" ht="9.9499999999999993" customHeight="1" x14ac:dyDescent="0.2"/>
    <row r="158" ht="9.9499999999999993" customHeight="1" x14ac:dyDescent="0.2"/>
    <row r="159" ht="9.9499999999999993" customHeight="1" x14ac:dyDescent="0.2"/>
    <row r="160" ht="9.9499999999999993" customHeight="1" x14ac:dyDescent="0.2"/>
    <row r="161" ht="9.9499999999999993" customHeight="1" x14ac:dyDescent="0.2"/>
    <row r="162" ht="9.9499999999999993" customHeight="1" x14ac:dyDescent="0.2"/>
    <row r="163" ht="9.9499999999999993" customHeight="1" x14ac:dyDescent="0.2"/>
    <row r="164" ht="9.9499999999999993" customHeight="1" x14ac:dyDescent="0.2"/>
    <row r="165" ht="9.9499999999999993" customHeight="1" x14ac:dyDescent="0.2"/>
    <row r="166" ht="9.9499999999999993" customHeight="1" x14ac:dyDescent="0.2"/>
    <row r="167" ht="9.9499999999999993" customHeight="1" x14ac:dyDescent="0.2"/>
    <row r="168" ht="9.9499999999999993" customHeight="1" x14ac:dyDescent="0.2"/>
    <row r="169" ht="9.9499999999999993" customHeight="1" x14ac:dyDescent="0.2"/>
    <row r="170" ht="9.9499999999999993" customHeight="1" x14ac:dyDescent="0.2"/>
    <row r="171" ht="9.9499999999999993" customHeight="1" x14ac:dyDescent="0.2"/>
    <row r="172" ht="9.9499999999999993" customHeight="1" x14ac:dyDescent="0.2"/>
    <row r="173" ht="9.9499999999999993" customHeight="1" x14ac:dyDescent="0.2"/>
    <row r="174" ht="9.9499999999999993" customHeight="1" x14ac:dyDescent="0.2"/>
    <row r="175" ht="9.9499999999999993" customHeight="1" x14ac:dyDescent="0.2"/>
    <row r="176" ht="9.9499999999999993" customHeight="1" x14ac:dyDescent="0.2"/>
    <row r="177" ht="9.9499999999999993" customHeight="1" x14ac:dyDescent="0.2"/>
    <row r="178" ht="9.9499999999999993" customHeight="1" x14ac:dyDescent="0.2"/>
    <row r="179" ht="9.9499999999999993" customHeight="1" x14ac:dyDescent="0.2"/>
    <row r="180" ht="9.9499999999999993" customHeight="1" x14ac:dyDescent="0.2"/>
    <row r="181" ht="9.9499999999999993" customHeight="1" x14ac:dyDescent="0.2"/>
    <row r="182" ht="9.9499999999999993" customHeight="1" x14ac:dyDescent="0.2"/>
    <row r="183" ht="9.9499999999999993" customHeight="1" x14ac:dyDescent="0.2"/>
    <row r="184" ht="9.9499999999999993" customHeight="1" x14ac:dyDescent="0.2"/>
    <row r="185" ht="9.9499999999999993" customHeight="1" x14ac:dyDescent="0.2"/>
    <row r="186" ht="9.9499999999999993" customHeight="1" x14ac:dyDescent="0.2"/>
    <row r="187" ht="9.9499999999999993" customHeight="1" x14ac:dyDescent="0.2"/>
    <row r="188" ht="9.9499999999999993" customHeight="1" x14ac:dyDescent="0.2"/>
    <row r="189" ht="9.9499999999999993" customHeight="1" x14ac:dyDescent="0.2"/>
    <row r="190" ht="9.9499999999999993" customHeight="1" x14ac:dyDescent="0.2"/>
    <row r="191" ht="9.9499999999999993" customHeight="1" x14ac:dyDescent="0.2"/>
    <row r="192" ht="9.9499999999999993" customHeight="1" x14ac:dyDescent="0.2"/>
    <row r="193" ht="9.9499999999999993" customHeight="1" x14ac:dyDescent="0.2"/>
    <row r="194" ht="9.9499999999999993" customHeight="1" x14ac:dyDescent="0.2"/>
    <row r="195" ht="9.9499999999999993" customHeight="1" x14ac:dyDescent="0.2"/>
    <row r="196" ht="9.9499999999999993" customHeight="1" x14ac:dyDescent="0.2"/>
    <row r="197" ht="9.9499999999999993" customHeight="1" x14ac:dyDescent="0.2"/>
    <row r="198" ht="9.9499999999999993" customHeight="1" x14ac:dyDescent="0.2"/>
    <row r="199" ht="9.9499999999999993" customHeight="1" x14ac:dyDescent="0.2"/>
    <row r="200" ht="9.9499999999999993" customHeight="1" x14ac:dyDescent="0.2"/>
    <row r="201" ht="9.9499999999999993" customHeight="1" x14ac:dyDescent="0.2"/>
    <row r="202" ht="9.9499999999999993" customHeight="1" x14ac:dyDescent="0.2"/>
    <row r="203" ht="9.9499999999999993" customHeight="1" x14ac:dyDescent="0.2"/>
    <row r="204" ht="9.9499999999999993" customHeight="1" x14ac:dyDescent="0.2"/>
    <row r="205" ht="9.9499999999999993" customHeight="1" x14ac:dyDescent="0.2"/>
    <row r="206" ht="9.9499999999999993" customHeight="1" x14ac:dyDescent="0.2"/>
    <row r="207" ht="9.9499999999999993" customHeight="1" x14ac:dyDescent="0.2"/>
    <row r="208" ht="9.9499999999999993" customHeight="1" x14ac:dyDescent="0.2"/>
    <row r="209" ht="9.9499999999999993" customHeight="1" x14ac:dyDescent="0.2"/>
    <row r="210" ht="9.9499999999999993" customHeight="1" x14ac:dyDescent="0.2"/>
    <row r="211" ht="9.9499999999999993" customHeight="1" x14ac:dyDescent="0.2"/>
    <row r="212" ht="9.9499999999999993" customHeight="1" x14ac:dyDescent="0.2"/>
    <row r="213" ht="9.9499999999999993" customHeight="1" x14ac:dyDescent="0.2"/>
    <row r="214" ht="9.9499999999999993" customHeight="1" x14ac:dyDescent="0.2"/>
    <row r="215" ht="9.9499999999999993" customHeight="1" x14ac:dyDescent="0.2"/>
    <row r="216" ht="9.9499999999999993" customHeight="1" x14ac:dyDescent="0.2"/>
    <row r="217" ht="9.9499999999999993" customHeight="1" x14ac:dyDescent="0.2"/>
    <row r="218" ht="9.9499999999999993" customHeight="1" x14ac:dyDescent="0.2"/>
    <row r="219" ht="9.9499999999999993" customHeight="1" x14ac:dyDescent="0.2"/>
    <row r="220" ht="9.9499999999999993" customHeight="1" x14ac:dyDescent="0.2"/>
    <row r="221" ht="9.9499999999999993" customHeight="1" x14ac:dyDescent="0.2"/>
    <row r="222" ht="9.9499999999999993" customHeight="1" x14ac:dyDescent="0.2"/>
    <row r="223" ht="9.9499999999999993" customHeight="1" x14ac:dyDescent="0.2"/>
    <row r="224" ht="9.9499999999999993" customHeight="1" x14ac:dyDescent="0.2"/>
    <row r="225" ht="9.9499999999999993" customHeight="1" x14ac:dyDescent="0.2"/>
    <row r="226" ht="9.9499999999999993" customHeight="1" x14ac:dyDescent="0.2"/>
    <row r="227" ht="9.9499999999999993" customHeight="1" x14ac:dyDescent="0.2"/>
    <row r="228" ht="9.9499999999999993" customHeight="1" x14ac:dyDescent="0.2"/>
    <row r="229" ht="9.9499999999999993" customHeight="1" x14ac:dyDescent="0.2"/>
    <row r="230" ht="9.9499999999999993" customHeight="1" x14ac:dyDescent="0.2"/>
    <row r="231" ht="9.9499999999999993" customHeight="1" x14ac:dyDescent="0.2"/>
    <row r="232" ht="9.9499999999999993" customHeight="1" x14ac:dyDescent="0.2"/>
    <row r="233" ht="9.9499999999999993" customHeight="1" x14ac:dyDescent="0.2"/>
    <row r="234" ht="9.9499999999999993" customHeight="1" x14ac:dyDescent="0.2"/>
    <row r="235" ht="9.9499999999999993" customHeight="1" x14ac:dyDescent="0.2"/>
    <row r="236" ht="9.9499999999999993" customHeight="1" x14ac:dyDescent="0.2"/>
    <row r="237" ht="9.9499999999999993" customHeight="1" x14ac:dyDescent="0.2"/>
    <row r="238" ht="9.9499999999999993" customHeight="1" x14ac:dyDescent="0.2"/>
    <row r="239" ht="9.9499999999999993" customHeight="1" x14ac:dyDescent="0.2"/>
    <row r="240" ht="9.9499999999999993" customHeight="1" x14ac:dyDescent="0.2"/>
    <row r="241" ht="9.9499999999999993" customHeight="1" x14ac:dyDescent="0.2"/>
    <row r="242" ht="9.9499999999999993" customHeight="1" x14ac:dyDescent="0.2"/>
    <row r="243" ht="9.9499999999999993" customHeight="1" x14ac:dyDescent="0.2"/>
    <row r="244" ht="9.9499999999999993" customHeight="1" x14ac:dyDescent="0.2"/>
    <row r="245" ht="9.9499999999999993" customHeight="1" x14ac:dyDescent="0.2"/>
    <row r="246" ht="9.9499999999999993" customHeight="1" x14ac:dyDescent="0.2"/>
    <row r="247" ht="9.9499999999999993" customHeight="1" x14ac:dyDescent="0.2"/>
    <row r="248" ht="9.9499999999999993" customHeight="1" x14ac:dyDescent="0.2"/>
    <row r="249" ht="9.9499999999999993" customHeight="1" x14ac:dyDescent="0.2"/>
    <row r="250" ht="9.9499999999999993" customHeight="1" x14ac:dyDescent="0.2"/>
    <row r="251" ht="9.9499999999999993" customHeight="1" x14ac:dyDescent="0.2"/>
    <row r="252" ht="9.9499999999999993" customHeight="1" x14ac:dyDescent="0.2"/>
    <row r="253" ht="9.9499999999999993" customHeight="1" x14ac:dyDescent="0.2"/>
    <row r="254" ht="9.9499999999999993" customHeight="1" x14ac:dyDescent="0.2"/>
    <row r="255" ht="9.9499999999999993" customHeight="1" x14ac:dyDescent="0.2"/>
    <row r="256" ht="9.9499999999999993" customHeight="1" x14ac:dyDescent="0.2"/>
    <row r="257" ht="9.9499999999999993" customHeight="1" x14ac:dyDescent="0.2"/>
    <row r="258" ht="9.9499999999999993" customHeight="1" x14ac:dyDescent="0.2"/>
    <row r="259" ht="9.9499999999999993" customHeight="1" x14ac:dyDescent="0.2"/>
    <row r="260" ht="9.9499999999999993" customHeight="1" x14ac:dyDescent="0.2"/>
    <row r="261" ht="9.9499999999999993" customHeight="1" x14ac:dyDescent="0.2"/>
    <row r="262" ht="9.9499999999999993" customHeight="1" x14ac:dyDescent="0.2"/>
    <row r="263" ht="9.9499999999999993" customHeight="1" x14ac:dyDescent="0.2"/>
    <row r="264" ht="9.9499999999999993" customHeight="1" x14ac:dyDescent="0.2"/>
    <row r="265" ht="9.9499999999999993" customHeight="1" x14ac:dyDescent="0.2"/>
    <row r="266" ht="9.9499999999999993" customHeight="1" x14ac:dyDescent="0.2"/>
    <row r="267" ht="9.9499999999999993" customHeight="1" x14ac:dyDescent="0.2"/>
    <row r="268" ht="9.9499999999999993" customHeight="1" x14ac:dyDescent="0.2"/>
    <row r="269" ht="9.9499999999999993" customHeight="1" x14ac:dyDescent="0.2"/>
    <row r="270" ht="9.9499999999999993" customHeight="1" x14ac:dyDescent="0.2"/>
    <row r="271" ht="9.9499999999999993" customHeight="1" x14ac:dyDescent="0.2"/>
    <row r="272" ht="9.9499999999999993" customHeight="1" x14ac:dyDescent="0.2"/>
    <row r="273" ht="9.9499999999999993" customHeight="1" x14ac:dyDescent="0.2"/>
    <row r="274" ht="9.9499999999999993" customHeight="1" x14ac:dyDescent="0.2"/>
    <row r="275" ht="9.9499999999999993" customHeight="1" x14ac:dyDescent="0.2"/>
    <row r="276" ht="9.9499999999999993" customHeight="1" x14ac:dyDescent="0.2"/>
    <row r="277" ht="9.9499999999999993" customHeight="1" x14ac:dyDescent="0.2"/>
    <row r="278" ht="9.9499999999999993" customHeight="1" x14ac:dyDescent="0.2"/>
    <row r="279" ht="9.9499999999999993" customHeight="1" x14ac:dyDescent="0.2"/>
    <row r="280" ht="9.9499999999999993" customHeight="1" x14ac:dyDescent="0.2"/>
    <row r="281" ht="9.9499999999999993" customHeight="1" x14ac:dyDescent="0.2"/>
    <row r="282" ht="9.9499999999999993" customHeight="1" x14ac:dyDescent="0.2"/>
    <row r="283" ht="9.9499999999999993" customHeight="1" x14ac:dyDescent="0.2"/>
    <row r="284" ht="9.9499999999999993" customHeight="1" x14ac:dyDescent="0.2"/>
    <row r="285" ht="9.9499999999999993" customHeight="1" x14ac:dyDescent="0.2"/>
    <row r="286" ht="9.9499999999999993" customHeight="1" x14ac:dyDescent="0.2"/>
    <row r="287" ht="9.9499999999999993" customHeight="1" x14ac:dyDescent="0.2"/>
    <row r="288" ht="9.9499999999999993" customHeight="1" x14ac:dyDescent="0.2"/>
    <row r="289" ht="9.9499999999999993" customHeight="1" x14ac:dyDescent="0.2"/>
    <row r="290" ht="9.9499999999999993" customHeight="1" x14ac:dyDescent="0.2"/>
    <row r="291" ht="9.9499999999999993" customHeight="1" x14ac:dyDescent="0.2"/>
    <row r="292" ht="9.9499999999999993" customHeight="1" x14ac:dyDescent="0.2"/>
    <row r="293" ht="9.9499999999999993" customHeight="1" x14ac:dyDescent="0.2"/>
    <row r="294" ht="9.9499999999999993" customHeight="1" x14ac:dyDescent="0.2"/>
    <row r="295" ht="9.9499999999999993" customHeight="1" x14ac:dyDescent="0.2"/>
    <row r="296" ht="9.9499999999999993" customHeight="1" x14ac:dyDescent="0.2"/>
    <row r="297" ht="9.9499999999999993" customHeight="1" x14ac:dyDescent="0.2"/>
    <row r="298" ht="9.9499999999999993" customHeight="1" x14ac:dyDescent="0.2"/>
    <row r="299" ht="9.9499999999999993" customHeight="1" x14ac:dyDescent="0.2"/>
    <row r="300" ht="9.9499999999999993" customHeight="1" x14ac:dyDescent="0.2"/>
    <row r="301" ht="9.9499999999999993" customHeight="1" x14ac:dyDescent="0.2"/>
    <row r="302" ht="9.9499999999999993" customHeight="1" x14ac:dyDescent="0.2"/>
    <row r="303" ht="9.9499999999999993" customHeight="1" x14ac:dyDescent="0.2"/>
    <row r="304" ht="9.9499999999999993" customHeight="1" x14ac:dyDescent="0.2"/>
    <row r="305" ht="9.9499999999999993" customHeight="1" x14ac:dyDescent="0.2"/>
    <row r="306" ht="9.9499999999999993" customHeight="1" x14ac:dyDescent="0.2"/>
    <row r="307" ht="9.9499999999999993" customHeight="1" x14ac:dyDescent="0.2"/>
    <row r="308" ht="9.9499999999999993" customHeight="1" x14ac:dyDescent="0.2"/>
    <row r="309" ht="9.9499999999999993" customHeight="1" x14ac:dyDescent="0.2"/>
    <row r="310" ht="9.9499999999999993" customHeight="1" x14ac:dyDescent="0.2"/>
    <row r="311" ht="9.9499999999999993" customHeight="1" x14ac:dyDescent="0.2"/>
    <row r="312" ht="9.9499999999999993" customHeight="1" x14ac:dyDescent="0.2"/>
    <row r="313" ht="9.9499999999999993" customHeight="1" x14ac:dyDescent="0.2"/>
    <row r="314" ht="9.9499999999999993" customHeight="1" x14ac:dyDescent="0.2"/>
    <row r="315" ht="9.9499999999999993" customHeight="1" x14ac:dyDescent="0.2"/>
    <row r="316" ht="9.9499999999999993" customHeight="1" x14ac:dyDescent="0.2"/>
    <row r="317" ht="9.9499999999999993" customHeight="1" x14ac:dyDescent="0.2"/>
    <row r="318" ht="9.9499999999999993" customHeight="1" x14ac:dyDescent="0.2"/>
    <row r="319" ht="9.9499999999999993" customHeight="1" x14ac:dyDescent="0.2"/>
    <row r="320" ht="9.9499999999999993" customHeight="1" x14ac:dyDescent="0.2"/>
    <row r="321" ht="9.9499999999999993" customHeight="1" x14ac:dyDescent="0.2"/>
    <row r="322" ht="9.9499999999999993" customHeight="1" x14ac:dyDescent="0.2"/>
    <row r="323" ht="9.9499999999999993" customHeight="1" x14ac:dyDescent="0.2"/>
    <row r="324" ht="9.9499999999999993" customHeight="1" x14ac:dyDescent="0.2"/>
    <row r="325" ht="9.9499999999999993" customHeight="1" x14ac:dyDescent="0.2"/>
    <row r="326" ht="9.9499999999999993" customHeight="1" x14ac:dyDescent="0.2"/>
    <row r="327" ht="9.9499999999999993" customHeight="1" x14ac:dyDescent="0.2"/>
    <row r="328" ht="9.9499999999999993" customHeight="1" x14ac:dyDescent="0.2"/>
    <row r="329" ht="9.9499999999999993" customHeight="1" x14ac:dyDescent="0.2"/>
  </sheetData>
  <mergeCells count="5">
    <mergeCell ref="L1:T1"/>
    <mergeCell ref="L2:N2"/>
    <mergeCell ref="O2:P2"/>
    <mergeCell ref="Q2:R2"/>
    <mergeCell ref="S2:T2"/>
  </mergeCells>
  <conditionalFormatting sqref="F19:G19 I19">
    <cfRule type="expression" priority="74" stopIfTrue="1">
      <formula>#REF!=""</formula>
    </cfRule>
  </conditionalFormatting>
  <hyperlinks>
    <hyperlink ref="A52" r:id="rId1" display="https://www.telemat.org/FFBI/sif/?cs=4.f2ac1f64f1479ed81c3d1f41278044ddb8899300d795588dc00a0322c751353dff5bdccd20d832e16fe14af0c4ae47b56bfe0103a7c02537f5038e9ccf1c51f6cd8e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2"/>
  <sheetViews>
    <sheetView workbookViewId="0">
      <pane ySplit="2" topLeftCell="A3" activePane="bottomLeft" state="frozen"/>
      <selection pane="bottomLeft"/>
    </sheetView>
  </sheetViews>
  <sheetFormatPr baseColWidth="10" defaultColWidth="10.28515625" defaultRowHeight="15" x14ac:dyDescent="0.25"/>
  <cols>
    <col min="1" max="1" width="16" style="150" customWidth="1"/>
    <col min="2" max="2" width="32" style="150" customWidth="1"/>
    <col min="3" max="3" width="36.5703125" style="150" customWidth="1"/>
    <col min="4" max="4" width="20.5703125" style="151" customWidth="1"/>
    <col min="5" max="5" width="16" style="207" customWidth="1"/>
    <col min="6" max="6" width="20.5703125" style="151" customWidth="1"/>
    <col min="7" max="7" width="16" style="207" customWidth="1"/>
    <col min="8" max="8" width="20.5703125" style="151" customWidth="1"/>
    <col min="9" max="9" width="16" style="342" customWidth="1"/>
    <col min="10" max="10" width="20.5703125" style="151" customWidth="1"/>
    <col min="11" max="11" width="16" style="207" customWidth="1"/>
    <col min="12" max="16384" width="10.28515625" style="150"/>
  </cols>
  <sheetData>
    <row r="1" spans="1:11" s="151" customFormat="1" x14ac:dyDescent="0.25">
      <c r="A1" s="151">
        <v>1</v>
      </c>
      <c r="B1" s="151">
        <v>2</v>
      </c>
      <c r="C1" s="151">
        <v>3</v>
      </c>
      <c r="D1" s="151">
        <v>4</v>
      </c>
      <c r="E1" s="151">
        <v>5</v>
      </c>
      <c r="F1" s="151">
        <v>6</v>
      </c>
      <c r="G1" s="151">
        <v>7</v>
      </c>
      <c r="H1" s="151">
        <v>8</v>
      </c>
      <c r="I1" s="151">
        <v>9</v>
      </c>
      <c r="J1" s="151">
        <v>10</v>
      </c>
      <c r="K1" s="151">
        <v>11</v>
      </c>
    </row>
    <row r="2" spans="1:11" ht="44.25" customHeight="1" x14ac:dyDescent="0.25">
      <c r="A2" s="149" t="s">
        <v>121</v>
      </c>
      <c r="B2" s="149" t="s">
        <v>122</v>
      </c>
      <c r="C2" s="149" t="s">
        <v>123</v>
      </c>
      <c r="D2" s="149" t="s">
        <v>124</v>
      </c>
      <c r="E2" s="208" t="s">
        <v>125</v>
      </c>
      <c r="F2" s="149" t="s">
        <v>126</v>
      </c>
      <c r="G2" s="208" t="s">
        <v>127</v>
      </c>
      <c r="H2" s="149" t="s">
        <v>128</v>
      </c>
      <c r="I2" s="340" t="s">
        <v>129</v>
      </c>
      <c r="J2" s="149" t="s">
        <v>130</v>
      </c>
      <c r="K2" s="208" t="s">
        <v>131</v>
      </c>
    </row>
    <row r="3" spans="1:11" x14ac:dyDescent="0.25">
      <c r="A3" s="150" t="s">
        <v>132</v>
      </c>
      <c r="B3" s="150" t="s">
        <v>521</v>
      </c>
      <c r="C3" s="150" t="s">
        <v>113</v>
      </c>
      <c r="D3" s="151" t="s">
        <v>83</v>
      </c>
      <c r="E3" s="209">
        <v>0.71</v>
      </c>
      <c r="F3" s="151" t="s">
        <v>115</v>
      </c>
      <c r="G3" s="209">
        <v>9.9999999999999995E-8</v>
      </c>
      <c r="H3" s="151" t="s">
        <v>79</v>
      </c>
      <c r="I3" s="341">
        <v>0.57999999999999996</v>
      </c>
      <c r="J3" s="151" t="s">
        <v>79</v>
      </c>
      <c r="K3" s="209">
        <v>0.245</v>
      </c>
    </row>
    <row r="4" spans="1:11" x14ac:dyDescent="0.25">
      <c r="A4" s="150" t="s">
        <v>133</v>
      </c>
      <c r="B4" s="150" t="s">
        <v>522</v>
      </c>
      <c r="C4" s="150" t="s">
        <v>113</v>
      </c>
      <c r="D4" s="151" t="s">
        <v>80</v>
      </c>
      <c r="E4" s="209">
        <v>2.19</v>
      </c>
      <c r="F4" s="151" t="s">
        <v>115</v>
      </c>
      <c r="G4" s="209">
        <v>1.9999999999999999E-7</v>
      </c>
      <c r="H4" s="151" t="s">
        <v>115</v>
      </c>
      <c r="I4" s="341">
        <v>9.9999999999999995E-7</v>
      </c>
      <c r="J4" s="151" t="s">
        <v>115</v>
      </c>
      <c r="K4" s="209">
        <v>2.2000000000000001E-4</v>
      </c>
    </row>
    <row r="5" spans="1:11" x14ac:dyDescent="0.25">
      <c r="A5" s="150" t="s">
        <v>134</v>
      </c>
      <c r="B5" s="150" t="s">
        <v>523</v>
      </c>
      <c r="C5" s="150" t="s">
        <v>113</v>
      </c>
      <c r="D5" s="151" t="s">
        <v>83</v>
      </c>
      <c r="E5" s="209">
        <v>0.83</v>
      </c>
      <c r="F5" s="151" t="s">
        <v>115</v>
      </c>
      <c r="G5" s="209">
        <v>2.9999999999999999E-7</v>
      </c>
      <c r="H5" s="151" t="s">
        <v>115</v>
      </c>
      <c r="I5" s="341">
        <v>1.9999999999999999E-6</v>
      </c>
      <c r="J5" s="151" t="s">
        <v>115</v>
      </c>
      <c r="K5" s="209">
        <v>2.1900000000000001E-4</v>
      </c>
    </row>
    <row r="6" spans="1:11" x14ac:dyDescent="0.25">
      <c r="A6" s="150" t="s">
        <v>135</v>
      </c>
      <c r="B6" s="150" t="s">
        <v>524</v>
      </c>
      <c r="C6" s="150" t="s">
        <v>107</v>
      </c>
      <c r="D6" s="151" t="s">
        <v>115</v>
      </c>
      <c r="E6" s="209">
        <v>9.9999999999999995E-7</v>
      </c>
      <c r="F6" s="151" t="s">
        <v>115</v>
      </c>
      <c r="G6" s="209">
        <v>3.9999999999999998E-7</v>
      </c>
      <c r="H6" s="151" t="s">
        <v>115</v>
      </c>
      <c r="I6" s="341">
        <v>3.0000000000000001E-6</v>
      </c>
      <c r="J6" s="151" t="s">
        <v>115</v>
      </c>
      <c r="K6" s="209">
        <v>2.1800000000000001E-4</v>
      </c>
    </row>
    <row r="7" spans="1:11" x14ac:dyDescent="0.25">
      <c r="A7" s="150" t="s">
        <v>136</v>
      </c>
      <c r="B7" s="150" t="s">
        <v>525</v>
      </c>
      <c r="C7" s="150" t="s">
        <v>118</v>
      </c>
      <c r="D7" s="151" t="s">
        <v>67</v>
      </c>
      <c r="E7" s="209">
        <v>6.53</v>
      </c>
      <c r="F7" s="151" t="s">
        <v>67</v>
      </c>
      <c r="G7" s="209">
        <v>6.05</v>
      </c>
      <c r="H7" s="151" t="s">
        <v>66</v>
      </c>
      <c r="I7" s="341">
        <v>2.1</v>
      </c>
      <c r="J7" s="151" t="s">
        <v>66</v>
      </c>
      <c r="K7" s="209">
        <v>0.50200100000000003</v>
      </c>
    </row>
    <row r="8" spans="1:11" x14ac:dyDescent="0.25">
      <c r="A8" s="150" t="s">
        <v>137</v>
      </c>
      <c r="B8" s="150" t="s">
        <v>526</v>
      </c>
      <c r="C8" s="150" t="s">
        <v>527</v>
      </c>
      <c r="D8" s="151" t="s">
        <v>115</v>
      </c>
      <c r="E8" s="209">
        <v>1.9999999999999999E-6</v>
      </c>
      <c r="F8" s="151" t="s">
        <v>115</v>
      </c>
      <c r="G8" s="209">
        <v>4.9999999999999998E-7</v>
      </c>
      <c r="H8" s="151" t="s">
        <v>79</v>
      </c>
      <c r="I8" s="341">
        <v>0.77</v>
      </c>
      <c r="J8" s="151" t="s">
        <v>79</v>
      </c>
      <c r="K8" s="209">
        <v>0.19400000000000001</v>
      </c>
    </row>
    <row r="9" spans="1:11" x14ac:dyDescent="0.25">
      <c r="A9" s="150" t="s">
        <v>138</v>
      </c>
      <c r="B9" s="150" t="s">
        <v>528</v>
      </c>
      <c r="C9" s="150" t="s">
        <v>107</v>
      </c>
      <c r="D9" s="151" t="s">
        <v>115</v>
      </c>
      <c r="E9" s="209">
        <v>3.0000000000000001E-6</v>
      </c>
      <c r="F9" s="151" t="s">
        <v>115</v>
      </c>
      <c r="G9" s="209">
        <v>5.9999999999999997E-7</v>
      </c>
      <c r="H9" s="151" t="s">
        <v>115</v>
      </c>
      <c r="I9" s="341">
        <v>3.9999999999999998E-6</v>
      </c>
      <c r="J9" s="151" t="s">
        <v>115</v>
      </c>
      <c r="K9" s="209">
        <v>2.1699999999999999E-4</v>
      </c>
    </row>
    <row r="10" spans="1:11" x14ac:dyDescent="0.25">
      <c r="A10" s="150" t="s">
        <v>139</v>
      </c>
      <c r="B10" s="150" t="s">
        <v>529</v>
      </c>
      <c r="C10" s="150" t="s">
        <v>112</v>
      </c>
      <c r="D10" s="151" t="s">
        <v>80</v>
      </c>
      <c r="E10" s="209">
        <v>1.06</v>
      </c>
      <c r="F10" s="151" t="s">
        <v>115</v>
      </c>
      <c r="G10" s="209">
        <v>6.9999999999999997E-7</v>
      </c>
      <c r="H10" s="151" t="s">
        <v>115</v>
      </c>
      <c r="I10" s="341">
        <v>5.0000000000000004E-6</v>
      </c>
      <c r="J10" s="151" t="s">
        <v>115</v>
      </c>
      <c r="K10" s="209">
        <v>2.1599999999999999E-4</v>
      </c>
    </row>
    <row r="11" spans="1:11" x14ac:dyDescent="0.25">
      <c r="A11" s="150" t="s">
        <v>140</v>
      </c>
      <c r="B11" s="150" t="s">
        <v>530</v>
      </c>
      <c r="C11" s="150" t="s">
        <v>119</v>
      </c>
      <c r="D11" s="151" t="s">
        <v>115</v>
      </c>
      <c r="E11" s="209">
        <v>3.9999999999999998E-6</v>
      </c>
      <c r="F11" s="151" t="s">
        <v>115</v>
      </c>
      <c r="G11" s="209">
        <v>7.9999999999999996E-7</v>
      </c>
      <c r="H11" s="151" t="s">
        <v>115</v>
      </c>
      <c r="I11" s="341">
        <v>6.0000000000000002E-6</v>
      </c>
      <c r="J11" s="151" t="s">
        <v>115</v>
      </c>
      <c r="K11" s="209">
        <v>2.1499999999999999E-4</v>
      </c>
    </row>
    <row r="12" spans="1:11" x14ac:dyDescent="0.25">
      <c r="A12" s="150" t="s">
        <v>141</v>
      </c>
      <c r="B12" s="150" t="s">
        <v>531</v>
      </c>
      <c r="C12" s="150" t="s">
        <v>119</v>
      </c>
      <c r="D12" s="151" t="s">
        <v>115</v>
      </c>
      <c r="E12" s="209">
        <v>5.0000000000000004E-6</v>
      </c>
      <c r="F12" s="151" t="s">
        <v>115</v>
      </c>
      <c r="G12" s="209">
        <v>8.9999999999999996E-7</v>
      </c>
      <c r="H12" s="151" t="s">
        <v>115</v>
      </c>
      <c r="I12" s="341">
        <v>6.9999999999999999E-6</v>
      </c>
      <c r="J12" s="151" t="s">
        <v>115</v>
      </c>
      <c r="K12" s="209">
        <v>2.14E-4</v>
      </c>
    </row>
    <row r="13" spans="1:11" x14ac:dyDescent="0.25">
      <c r="A13" s="150" t="s">
        <v>142</v>
      </c>
      <c r="B13" s="150" t="s">
        <v>532</v>
      </c>
      <c r="C13" s="150" t="s">
        <v>118</v>
      </c>
      <c r="D13" s="151" t="s">
        <v>115</v>
      </c>
      <c r="E13" s="209">
        <v>6.0000000000000002E-6</v>
      </c>
      <c r="F13" s="151" t="s">
        <v>115</v>
      </c>
      <c r="G13" s="209">
        <v>9.9999999999999995E-7</v>
      </c>
      <c r="H13" s="151" t="s">
        <v>115</v>
      </c>
      <c r="I13" s="341">
        <v>7.9999999999999996E-6</v>
      </c>
      <c r="J13" s="151" t="s">
        <v>115</v>
      </c>
      <c r="K13" s="209">
        <v>2.13E-4</v>
      </c>
    </row>
    <row r="14" spans="1:11" x14ac:dyDescent="0.25">
      <c r="A14" s="150" t="s">
        <v>143</v>
      </c>
      <c r="B14" s="150" t="s">
        <v>533</v>
      </c>
      <c r="C14" s="150" t="s">
        <v>107</v>
      </c>
      <c r="D14" s="151" t="s">
        <v>83</v>
      </c>
      <c r="E14" s="209">
        <v>0.34</v>
      </c>
      <c r="F14" s="151" t="s">
        <v>115</v>
      </c>
      <c r="G14" s="209">
        <v>1.1000000000000001E-6</v>
      </c>
      <c r="H14" s="151" t="s">
        <v>115</v>
      </c>
      <c r="I14" s="341">
        <v>9.0000000000000002E-6</v>
      </c>
      <c r="J14" s="151" t="s">
        <v>115</v>
      </c>
      <c r="K14" s="209">
        <v>2.12E-4</v>
      </c>
    </row>
    <row r="15" spans="1:11" x14ac:dyDescent="0.25">
      <c r="A15" s="150" t="s">
        <v>144</v>
      </c>
      <c r="B15" s="150" t="s">
        <v>534</v>
      </c>
      <c r="C15" s="150" t="s">
        <v>119</v>
      </c>
      <c r="D15" s="151" t="s">
        <v>80</v>
      </c>
      <c r="E15" s="209">
        <v>1.62</v>
      </c>
      <c r="F15" s="151" t="s">
        <v>61</v>
      </c>
      <c r="G15" s="209">
        <v>1.9</v>
      </c>
      <c r="H15" s="151" t="s">
        <v>79</v>
      </c>
      <c r="I15" s="341">
        <v>0.79</v>
      </c>
      <c r="J15" s="151" t="s">
        <v>79</v>
      </c>
      <c r="K15" s="209">
        <v>0.22600000000000001</v>
      </c>
    </row>
    <row r="16" spans="1:11" x14ac:dyDescent="0.25">
      <c r="A16" s="150" t="s">
        <v>145</v>
      </c>
      <c r="B16" s="150" t="s">
        <v>535</v>
      </c>
      <c r="C16" s="150" t="s">
        <v>107</v>
      </c>
      <c r="D16" s="151" t="s">
        <v>115</v>
      </c>
      <c r="E16" s="209">
        <v>6.9999999999999999E-6</v>
      </c>
      <c r="F16" s="151" t="s">
        <v>115</v>
      </c>
      <c r="G16" s="209">
        <v>1.1999999999999999E-6</v>
      </c>
      <c r="H16" s="151" t="s">
        <v>115</v>
      </c>
      <c r="I16" s="341">
        <v>1.0000000000000001E-5</v>
      </c>
      <c r="J16" s="151" t="s">
        <v>115</v>
      </c>
      <c r="K16" s="209">
        <v>2.1100000000000001E-4</v>
      </c>
    </row>
    <row r="17" spans="1:11" x14ac:dyDescent="0.25">
      <c r="A17" s="150" t="s">
        <v>146</v>
      </c>
      <c r="B17" s="150" t="s">
        <v>536</v>
      </c>
      <c r="C17" s="150" t="s">
        <v>118</v>
      </c>
      <c r="D17" s="151" t="s">
        <v>115</v>
      </c>
      <c r="E17" s="209">
        <v>7.9999999999999996E-6</v>
      </c>
      <c r="F17" s="151" t="s">
        <v>115</v>
      </c>
      <c r="G17" s="209">
        <v>1.3E-6</v>
      </c>
      <c r="H17" s="151" t="s">
        <v>115</v>
      </c>
      <c r="I17" s="341">
        <v>1.1E-5</v>
      </c>
      <c r="J17" s="151" t="s">
        <v>115</v>
      </c>
      <c r="K17" s="209">
        <v>2.1000000000000001E-4</v>
      </c>
    </row>
    <row r="18" spans="1:11" x14ac:dyDescent="0.25">
      <c r="A18" s="150" t="s">
        <v>147</v>
      </c>
      <c r="B18" s="150" t="s">
        <v>537</v>
      </c>
      <c r="C18" s="150" t="s">
        <v>118</v>
      </c>
      <c r="D18" s="151" t="s">
        <v>79</v>
      </c>
      <c r="E18" s="209">
        <v>2.66</v>
      </c>
      <c r="F18" s="151" t="s">
        <v>61</v>
      </c>
      <c r="G18" s="209">
        <v>2.3849999999999998</v>
      </c>
      <c r="H18" s="151" t="s">
        <v>61</v>
      </c>
      <c r="I18" s="341">
        <v>1.1100000000000001</v>
      </c>
      <c r="J18" s="151" t="s">
        <v>61</v>
      </c>
      <c r="K18" s="209">
        <v>0.39000099999999999</v>
      </c>
    </row>
    <row r="19" spans="1:11" x14ac:dyDescent="0.25">
      <c r="A19" s="150" t="s">
        <v>148</v>
      </c>
      <c r="B19" s="150" t="s">
        <v>538</v>
      </c>
      <c r="C19" s="150" t="s">
        <v>113</v>
      </c>
      <c r="D19" s="151" t="s">
        <v>115</v>
      </c>
      <c r="E19" s="209">
        <v>9.0000000000000002E-6</v>
      </c>
      <c r="F19" s="151" t="s">
        <v>115</v>
      </c>
      <c r="G19" s="209">
        <v>1.3999999999999999E-6</v>
      </c>
      <c r="H19" s="151" t="s">
        <v>115</v>
      </c>
      <c r="I19" s="341">
        <v>1.2E-5</v>
      </c>
      <c r="J19" s="151" t="s">
        <v>115</v>
      </c>
      <c r="K19" s="209">
        <v>2.0900000000000001E-4</v>
      </c>
    </row>
    <row r="20" spans="1:11" x14ac:dyDescent="0.25">
      <c r="A20" s="150" t="s">
        <v>149</v>
      </c>
      <c r="B20" s="150" t="s">
        <v>150</v>
      </c>
      <c r="C20" s="150" t="s">
        <v>117</v>
      </c>
      <c r="D20" s="151" t="s">
        <v>80</v>
      </c>
      <c r="E20" s="209">
        <v>2.04</v>
      </c>
      <c r="F20" s="151" t="s">
        <v>115</v>
      </c>
      <c r="G20" s="209">
        <v>1.5E-6</v>
      </c>
      <c r="H20" s="151" t="s">
        <v>61</v>
      </c>
      <c r="I20" s="341">
        <v>1.32</v>
      </c>
      <c r="J20" s="151" t="s">
        <v>61</v>
      </c>
      <c r="K20" s="209">
        <v>0.34899999999999998</v>
      </c>
    </row>
    <row r="21" spans="1:11" x14ac:dyDescent="0.25">
      <c r="A21" s="150" t="s">
        <v>151</v>
      </c>
      <c r="B21" s="150" t="s">
        <v>539</v>
      </c>
      <c r="C21" s="150" t="s">
        <v>107</v>
      </c>
      <c r="D21" s="151" t="s">
        <v>115</v>
      </c>
      <c r="E21" s="209">
        <v>1.0000000000000001E-5</v>
      </c>
      <c r="F21" s="151" t="s">
        <v>115</v>
      </c>
      <c r="G21" s="209">
        <v>1.5999999999999999E-6</v>
      </c>
      <c r="H21" s="151" t="s">
        <v>115</v>
      </c>
      <c r="I21" s="341">
        <v>1.2999999999999999E-5</v>
      </c>
      <c r="J21" s="151" t="s">
        <v>115</v>
      </c>
      <c r="K21" s="209">
        <v>2.0799999999999999E-4</v>
      </c>
    </row>
    <row r="22" spans="1:11" x14ac:dyDescent="0.25">
      <c r="A22" s="150" t="s">
        <v>152</v>
      </c>
      <c r="B22" s="150" t="s">
        <v>540</v>
      </c>
      <c r="C22" s="150" t="s">
        <v>118</v>
      </c>
      <c r="D22" s="151" t="s">
        <v>80</v>
      </c>
      <c r="E22" s="209">
        <v>1.2</v>
      </c>
      <c r="F22" s="151" t="s">
        <v>115</v>
      </c>
      <c r="G22" s="209">
        <v>1.7E-6</v>
      </c>
      <c r="H22" s="151" t="s">
        <v>79</v>
      </c>
      <c r="I22" s="341">
        <v>0.77000100000000005</v>
      </c>
      <c r="J22" s="151" t="s">
        <v>79</v>
      </c>
      <c r="K22" s="209">
        <v>0.14000000000000001</v>
      </c>
    </row>
    <row r="23" spans="1:11" x14ac:dyDescent="0.25">
      <c r="A23" s="150" t="s">
        <v>153</v>
      </c>
      <c r="B23" s="150" t="s">
        <v>154</v>
      </c>
      <c r="C23" s="150" t="s">
        <v>117</v>
      </c>
      <c r="D23" s="151" t="s">
        <v>83</v>
      </c>
      <c r="E23" s="209">
        <v>1.03</v>
      </c>
      <c r="F23" s="151" t="s">
        <v>115</v>
      </c>
      <c r="G23" s="209">
        <v>1.7999999999999999E-6</v>
      </c>
      <c r="H23" s="151" t="s">
        <v>79</v>
      </c>
      <c r="I23" s="341">
        <v>0.75000100000000003</v>
      </c>
      <c r="J23" s="151" t="s">
        <v>79</v>
      </c>
      <c r="K23" s="209">
        <v>0.17000100000000001</v>
      </c>
    </row>
    <row r="24" spans="1:11" x14ac:dyDescent="0.25">
      <c r="A24" s="150" t="s">
        <v>155</v>
      </c>
      <c r="B24" s="150" t="s">
        <v>156</v>
      </c>
      <c r="C24" s="150" t="s">
        <v>117</v>
      </c>
      <c r="D24" s="151" t="s">
        <v>83</v>
      </c>
      <c r="E24" s="209">
        <v>0.68</v>
      </c>
      <c r="F24" s="151" t="s">
        <v>115</v>
      </c>
      <c r="G24" s="209">
        <v>1.9E-6</v>
      </c>
      <c r="H24" s="151" t="s">
        <v>115</v>
      </c>
      <c r="I24" s="341">
        <v>1.5E-5</v>
      </c>
      <c r="J24" s="151" t="s">
        <v>115</v>
      </c>
      <c r="K24" s="209">
        <v>2.0699999999999999E-4</v>
      </c>
    </row>
    <row r="25" spans="1:11" x14ac:dyDescent="0.25">
      <c r="A25" s="150" t="s">
        <v>157</v>
      </c>
      <c r="B25" s="150" t="s">
        <v>541</v>
      </c>
      <c r="C25" s="150" t="s">
        <v>118</v>
      </c>
      <c r="D25" s="151" t="s">
        <v>115</v>
      </c>
      <c r="E25" s="209">
        <v>1.2E-5</v>
      </c>
      <c r="F25" s="151" t="s">
        <v>115</v>
      </c>
      <c r="G25" s="209">
        <v>1.9999999999999999E-6</v>
      </c>
      <c r="H25" s="151" t="s">
        <v>115</v>
      </c>
      <c r="I25" s="341">
        <v>1.5999999999999999E-5</v>
      </c>
      <c r="J25" s="151" t="s">
        <v>115</v>
      </c>
      <c r="K25" s="209">
        <v>2.0599999999999999E-4</v>
      </c>
    </row>
    <row r="26" spans="1:11" x14ac:dyDescent="0.25">
      <c r="A26" s="150" t="s">
        <v>158</v>
      </c>
      <c r="B26" s="150" t="s">
        <v>542</v>
      </c>
      <c r="C26" s="150" t="s">
        <v>111</v>
      </c>
      <c r="D26" s="151" t="s">
        <v>115</v>
      </c>
      <c r="E26" s="209">
        <v>1.2999999999999999E-5</v>
      </c>
      <c r="F26" s="151" t="s">
        <v>115</v>
      </c>
      <c r="G26" s="209">
        <v>2.0999999999999998E-6</v>
      </c>
      <c r="H26" s="151" t="s">
        <v>115</v>
      </c>
      <c r="I26" s="341">
        <v>1.7E-5</v>
      </c>
      <c r="J26" s="151" t="s">
        <v>115</v>
      </c>
      <c r="K26" s="209">
        <v>2.05E-4</v>
      </c>
    </row>
    <row r="27" spans="1:11" x14ac:dyDescent="0.25">
      <c r="A27" s="150" t="s">
        <v>159</v>
      </c>
      <c r="B27" s="150" t="s">
        <v>543</v>
      </c>
      <c r="C27" s="150" t="s">
        <v>119</v>
      </c>
      <c r="D27" s="151" t="s">
        <v>115</v>
      </c>
      <c r="E27" s="209">
        <v>1.4E-5</v>
      </c>
      <c r="F27" s="151" t="s">
        <v>115</v>
      </c>
      <c r="G27" s="209">
        <v>2.2000000000000001E-6</v>
      </c>
      <c r="H27" s="151" t="s">
        <v>115</v>
      </c>
      <c r="I27" s="341">
        <v>1.8E-5</v>
      </c>
      <c r="J27" s="151" t="s">
        <v>115</v>
      </c>
      <c r="K27" s="209">
        <v>2.04E-4</v>
      </c>
    </row>
    <row r="28" spans="1:11" x14ac:dyDescent="0.25">
      <c r="A28" s="150" t="s">
        <v>160</v>
      </c>
      <c r="B28" s="150" t="s">
        <v>544</v>
      </c>
      <c r="C28" s="150" t="s">
        <v>119</v>
      </c>
      <c r="D28" s="151" t="s">
        <v>115</v>
      </c>
      <c r="E28" s="209">
        <v>1.5E-5</v>
      </c>
      <c r="F28" s="151" t="s">
        <v>115</v>
      </c>
      <c r="G28" s="209">
        <v>2.3E-6</v>
      </c>
      <c r="H28" s="151" t="s">
        <v>115</v>
      </c>
      <c r="I28" s="341">
        <v>1.9000000000000001E-5</v>
      </c>
      <c r="J28" s="151" t="s">
        <v>115</v>
      </c>
      <c r="K28" s="209">
        <v>2.03E-4</v>
      </c>
    </row>
    <row r="29" spans="1:11" x14ac:dyDescent="0.25">
      <c r="A29" s="150" t="s">
        <v>161</v>
      </c>
      <c r="B29" s="150" t="s">
        <v>545</v>
      </c>
      <c r="C29" s="150" t="s">
        <v>113</v>
      </c>
      <c r="D29" s="151" t="s">
        <v>79</v>
      </c>
      <c r="E29" s="209">
        <v>2.33</v>
      </c>
      <c r="F29" s="151" t="s">
        <v>115</v>
      </c>
      <c r="G29" s="209">
        <v>2.3999999999999999E-6</v>
      </c>
      <c r="H29" s="151" t="s">
        <v>115</v>
      </c>
      <c r="I29" s="341">
        <v>2.0000000000000002E-5</v>
      </c>
      <c r="J29" s="151" t="s">
        <v>66</v>
      </c>
      <c r="K29" s="209">
        <v>0.41499999999999998</v>
      </c>
    </row>
    <row r="30" spans="1:11" x14ac:dyDescent="0.25">
      <c r="A30" s="150" t="s">
        <v>162</v>
      </c>
      <c r="B30" s="150" t="s">
        <v>163</v>
      </c>
      <c r="C30" s="150" t="s">
        <v>117</v>
      </c>
      <c r="D30" s="151" t="s">
        <v>80</v>
      </c>
      <c r="E30" s="209">
        <v>1.20001</v>
      </c>
      <c r="F30" s="151" t="s">
        <v>115</v>
      </c>
      <c r="G30" s="209">
        <v>2.5000000000000002E-6</v>
      </c>
      <c r="H30" s="151" t="s">
        <v>79</v>
      </c>
      <c r="I30" s="341">
        <v>0.51</v>
      </c>
      <c r="J30" s="151" t="s">
        <v>79</v>
      </c>
      <c r="K30" s="209">
        <v>0.16600200000000001</v>
      </c>
    </row>
    <row r="31" spans="1:11" x14ac:dyDescent="0.25">
      <c r="A31" s="150" t="s">
        <v>164</v>
      </c>
      <c r="B31" s="150" t="s">
        <v>165</v>
      </c>
      <c r="C31" s="150" t="s">
        <v>117</v>
      </c>
      <c r="D31" s="151" t="s">
        <v>115</v>
      </c>
      <c r="E31" s="209">
        <v>1.5999999999999999E-5</v>
      </c>
      <c r="F31" s="151" t="s">
        <v>115</v>
      </c>
      <c r="G31" s="209">
        <v>2.6000000000000001E-6</v>
      </c>
      <c r="H31" s="151" t="s">
        <v>115</v>
      </c>
      <c r="I31" s="341">
        <v>2.0999999999999999E-5</v>
      </c>
      <c r="J31" s="151" t="s">
        <v>66</v>
      </c>
      <c r="K31" s="209">
        <v>0.51700000000000002</v>
      </c>
    </row>
    <row r="32" spans="1:11" x14ac:dyDescent="0.25">
      <c r="A32" s="150" t="s">
        <v>166</v>
      </c>
      <c r="B32" s="150" t="s">
        <v>546</v>
      </c>
      <c r="C32" s="150" t="s">
        <v>112</v>
      </c>
      <c r="D32" s="151" t="s">
        <v>80</v>
      </c>
      <c r="E32" s="209">
        <v>1.45</v>
      </c>
      <c r="F32" s="151" t="s">
        <v>115</v>
      </c>
      <c r="G32" s="209">
        <v>2.7E-6</v>
      </c>
      <c r="H32" s="151" t="s">
        <v>79</v>
      </c>
      <c r="I32" s="341">
        <v>0.93</v>
      </c>
      <c r="J32" s="151" t="s">
        <v>79</v>
      </c>
      <c r="K32" s="209">
        <v>0.20700099999999999</v>
      </c>
    </row>
    <row r="33" spans="1:11" x14ac:dyDescent="0.25">
      <c r="A33" s="150" t="s">
        <v>167</v>
      </c>
      <c r="B33" s="150" t="s">
        <v>547</v>
      </c>
      <c r="C33" s="150" t="s">
        <v>119</v>
      </c>
      <c r="D33" s="151" t="s">
        <v>115</v>
      </c>
      <c r="E33" s="209">
        <v>1.7E-5</v>
      </c>
      <c r="F33" s="151" t="s">
        <v>115</v>
      </c>
      <c r="G33" s="209">
        <v>2.7999999999999999E-6</v>
      </c>
      <c r="H33" s="151" t="s">
        <v>115</v>
      </c>
      <c r="I33" s="341">
        <v>2.1999999999999999E-5</v>
      </c>
      <c r="J33" s="151" t="s">
        <v>115</v>
      </c>
      <c r="K33" s="209">
        <v>2.02E-4</v>
      </c>
    </row>
    <row r="34" spans="1:11" x14ac:dyDescent="0.25">
      <c r="A34" s="150" t="s">
        <v>168</v>
      </c>
      <c r="B34" s="150" t="s">
        <v>169</v>
      </c>
      <c r="C34" s="150" t="s">
        <v>105</v>
      </c>
      <c r="D34" s="151" t="s">
        <v>79</v>
      </c>
      <c r="E34" s="209">
        <v>3.15</v>
      </c>
      <c r="F34" s="151" t="s">
        <v>61</v>
      </c>
      <c r="G34" s="209">
        <v>2.85</v>
      </c>
      <c r="H34" s="151" t="s">
        <v>61</v>
      </c>
      <c r="I34" s="341">
        <v>1.31</v>
      </c>
      <c r="J34" s="151" t="s">
        <v>66</v>
      </c>
      <c r="K34" s="209">
        <v>0.44900000000000001</v>
      </c>
    </row>
    <row r="35" spans="1:11" x14ac:dyDescent="0.25">
      <c r="A35" s="150" t="s">
        <v>170</v>
      </c>
      <c r="B35" s="150" t="s">
        <v>548</v>
      </c>
      <c r="C35" s="150" t="s">
        <v>111</v>
      </c>
      <c r="D35" s="151" t="s">
        <v>79</v>
      </c>
      <c r="E35" s="209">
        <v>2.74</v>
      </c>
      <c r="F35" s="151" t="s">
        <v>61</v>
      </c>
      <c r="G35" s="209">
        <v>3.16</v>
      </c>
      <c r="H35" s="151" t="s">
        <v>61</v>
      </c>
      <c r="I35" s="341">
        <v>1.55</v>
      </c>
      <c r="J35" s="151" t="s">
        <v>66</v>
      </c>
      <c r="K35" s="209">
        <v>0.41400100000000001</v>
      </c>
    </row>
    <row r="36" spans="1:11" x14ac:dyDescent="0.25">
      <c r="A36" s="150" t="s">
        <v>171</v>
      </c>
      <c r="B36" s="150" t="s">
        <v>549</v>
      </c>
      <c r="C36" s="150" t="s">
        <v>119</v>
      </c>
      <c r="D36" s="151" t="s">
        <v>115</v>
      </c>
      <c r="E36" s="209">
        <v>1.8E-5</v>
      </c>
      <c r="F36" s="151" t="s">
        <v>115</v>
      </c>
      <c r="G36" s="209">
        <v>2.9000000000000002E-6</v>
      </c>
      <c r="H36" s="151" t="s">
        <v>115</v>
      </c>
      <c r="I36" s="341">
        <v>2.3E-5</v>
      </c>
      <c r="J36" s="151" t="s">
        <v>115</v>
      </c>
      <c r="K36" s="209">
        <v>2.0100000000000001E-4</v>
      </c>
    </row>
    <row r="37" spans="1:11" x14ac:dyDescent="0.25">
      <c r="A37" s="150" t="s">
        <v>172</v>
      </c>
      <c r="B37" s="150" t="s">
        <v>550</v>
      </c>
      <c r="C37" s="150" t="s">
        <v>113</v>
      </c>
      <c r="D37" s="151" t="s">
        <v>79</v>
      </c>
      <c r="E37" s="209">
        <v>2.84</v>
      </c>
      <c r="F37" s="151" t="s">
        <v>115</v>
      </c>
      <c r="G37" s="209">
        <v>3.0000000000000001E-6</v>
      </c>
      <c r="H37" s="151" t="s">
        <v>115</v>
      </c>
      <c r="I37" s="341">
        <v>2.4000000000000001E-5</v>
      </c>
      <c r="J37" s="151" t="s">
        <v>115</v>
      </c>
      <c r="K37" s="209">
        <v>2.0000000000000001E-4</v>
      </c>
    </row>
    <row r="38" spans="1:11" x14ac:dyDescent="0.25">
      <c r="A38" s="150" t="s">
        <v>173</v>
      </c>
      <c r="B38" s="150" t="s">
        <v>551</v>
      </c>
      <c r="C38" s="150" t="s">
        <v>119</v>
      </c>
      <c r="D38" s="151" t="s">
        <v>80</v>
      </c>
      <c r="E38" s="209">
        <v>1.8</v>
      </c>
      <c r="F38" s="151" t="s">
        <v>115</v>
      </c>
      <c r="G38" s="209">
        <v>3.1E-6</v>
      </c>
      <c r="H38" s="151" t="s">
        <v>115</v>
      </c>
      <c r="I38" s="341">
        <v>2.5000000000000001E-5</v>
      </c>
      <c r="J38" s="151" t="s">
        <v>61</v>
      </c>
      <c r="K38" s="209">
        <v>0.28600100000000001</v>
      </c>
    </row>
    <row r="39" spans="1:11" x14ac:dyDescent="0.25">
      <c r="A39" s="150" t="s">
        <v>174</v>
      </c>
      <c r="B39" s="150" t="s">
        <v>552</v>
      </c>
      <c r="C39" s="150" t="s">
        <v>118</v>
      </c>
      <c r="D39" s="151" t="s">
        <v>79</v>
      </c>
      <c r="E39" s="209">
        <v>2.2999999999999998</v>
      </c>
      <c r="F39" s="151" t="s">
        <v>115</v>
      </c>
      <c r="G39" s="209">
        <v>3.1999999999999999E-6</v>
      </c>
      <c r="H39" s="151" t="s">
        <v>61</v>
      </c>
      <c r="I39" s="341">
        <v>1.33</v>
      </c>
      <c r="J39" s="151" t="s">
        <v>61</v>
      </c>
      <c r="K39" s="209">
        <v>0.33500000000000002</v>
      </c>
    </row>
    <row r="40" spans="1:11" x14ac:dyDescent="0.25">
      <c r="A40" s="150" t="s">
        <v>175</v>
      </c>
      <c r="B40" s="150" t="s">
        <v>553</v>
      </c>
      <c r="C40" s="150" t="s">
        <v>119</v>
      </c>
      <c r="D40" s="151" t="s">
        <v>115</v>
      </c>
      <c r="E40" s="209">
        <v>1.9000000000000001E-5</v>
      </c>
      <c r="F40" s="151" t="s">
        <v>115</v>
      </c>
      <c r="G40" s="209">
        <v>3.3000000000000002E-6</v>
      </c>
      <c r="H40" s="151" t="s">
        <v>115</v>
      </c>
      <c r="I40" s="341">
        <v>2.5999999999999998E-5</v>
      </c>
      <c r="J40" s="151" t="s">
        <v>115</v>
      </c>
      <c r="K40" s="209">
        <v>1.9900000000000001E-4</v>
      </c>
    </row>
    <row r="41" spans="1:11" x14ac:dyDescent="0.25">
      <c r="A41" s="150" t="s">
        <v>176</v>
      </c>
      <c r="B41" s="150" t="s">
        <v>554</v>
      </c>
      <c r="C41" s="150" t="s">
        <v>119</v>
      </c>
      <c r="D41" s="151" t="s">
        <v>115</v>
      </c>
      <c r="E41" s="209">
        <v>2.0000000000000002E-5</v>
      </c>
      <c r="F41" s="151" t="s">
        <v>115</v>
      </c>
      <c r="G41" s="209">
        <v>3.4000000000000001E-6</v>
      </c>
      <c r="H41" s="151" t="s">
        <v>115</v>
      </c>
      <c r="I41" s="341">
        <v>2.6999999999999999E-5</v>
      </c>
      <c r="J41" s="151" t="s">
        <v>115</v>
      </c>
      <c r="K41" s="209">
        <v>1.9799999999999999E-4</v>
      </c>
    </row>
    <row r="42" spans="1:11" x14ac:dyDescent="0.25">
      <c r="A42" s="150" t="s">
        <v>177</v>
      </c>
      <c r="B42" s="150" t="s">
        <v>555</v>
      </c>
      <c r="C42" s="150" t="s">
        <v>111</v>
      </c>
      <c r="D42" s="151" t="s">
        <v>115</v>
      </c>
      <c r="E42" s="209">
        <v>2.0999999999999999E-5</v>
      </c>
      <c r="F42" s="151" t="s">
        <v>115</v>
      </c>
      <c r="G42" s="209">
        <v>3.4999999999999999E-6</v>
      </c>
      <c r="H42" s="151" t="s">
        <v>115</v>
      </c>
      <c r="I42" s="341">
        <v>2.8E-5</v>
      </c>
      <c r="J42" s="151" t="s">
        <v>115</v>
      </c>
      <c r="K42" s="209">
        <v>1.9699999999999999E-4</v>
      </c>
    </row>
    <row r="43" spans="1:11" x14ac:dyDescent="0.25">
      <c r="A43" s="150" t="s">
        <v>178</v>
      </c>
      <c r="B43" s="150" t="s">
        <v>556</v>
      </c>
      <c r="C43" s="150" t="s">
        <v>118</v>
      </c>
      <c r="D43" s="151" t="s">
        <v>115</v>
      </c>
      <c r="E43" s="209">
        <v>2.1999999999999999E-5</v>
      </c>
      <c r="F43" s="151" t="s">
        <v>115</v>
      </c>
      <c r="G43" s="209">
        <v>3.5999999999999998E-6</v>
      </c>
      <c r="H43" s="151" t="s">
        <v>115</v>
      </c>
      <c r="I43" s="341">
        <v>2.9E-5</v>
      </c>
      <c r="J43" s="151" t="s">
        <v>115</v>
      </c>
      <c r="K43" s="209">
        <v>1.9599999999999999E-4</v>
      </c>
    </row>
    <row r="44" spans="1:11" x14ac:dyDescent="0.25">
      <c r="A44" s="150" t="s">
        <v>179</v>
      </c>
      <c r="B44" s="150" t="s">
        <v>180</v>
      </c>
      <c r="C44" s="150" t="s">
        <v>117</v>
      </c>
      <c r="D44" s="151" t="s">
        <v>115</v>
      </c>
      <c r="E44" s="209">
        <v>2.3E-5</v>
      </c>
      <c r="F44" s="151" t="s">
        <v>115</v>
      </c>
      <c r="G44" s="209">
        <v>3.7000000000000002E-6</v>
      </c>
      <c r="H44" s="151" t="s">
        <v>79</v>
      </c>
      <c r="I44" s="341">
        <v>0.56999999999999995</v>
      </c>
      <c r="J44" s="151" t="s">
        <v>66</v>
      </c>
      <c r="K44" s="209">
        <v>0.4</v>
      </c>
    </row>
    <row r="45" spans="1:11" x14ac:dyDescent="0.25">
      <c r="A45" s="150" t="s">
        <v>181</v>
      </c>
      <c r="B45" s="150" t="s">
        <v>557</v>
      </c>
      <c r="C45" s="150" t="s">
        <v>113</v>
      </c>
      <c r="D45" s="151" t="s">
        <v>115</v>
      </c>
      <c r="E45" s="209">
        <v>2.4000000000000001E-5</v>
      </c>
      <c r="F45" s="151" t="s">
        <v>115</v>
      </c>
      <c r="G45" s="209">
        <v>3.8E-6</v>
      </c>
      <c r="H45" s="151" t="s">
        <v>61</v>
      </c>
      <c r="I45" s="341">
        <v>1.22</v>
      </c>
      <c r="J45" s="151" t="s">
        <v>61</v>
      </c>
      <c r="K45" s="209">
        <v>0.33000099999999999</v>
      </c>
    </row>
    <row r="46" spans="1:11" x14ac:dyDescent="0.25">
      <c r="A46" s="150" t="s">
        <v>182</v>
      </c>
      <c r="B46" s="150" t="s">
        <v>558</v>
      </c>
      <c r="C46" s="150" t="s">
        <v>114</v>
      </c>
      <c r="D46" s="151" t="s">
        <v>80</v>
      </c>
      <c r="E46" s="209">
        <v>1.3</v>
      </c>
      <c r="F46" s="151" t="s">
        <v>115</v>
      </c>
      <c r="G46" s="209">
        <v>3.8999999999999999E-6</v>
      </c>
      <c r="H46" s="151" t="s">
        <v>79</v>
      </c>
      <c r="I46" s="341">
        <v>0.93000099999999997</v>
      </c>
      <c r="J46" s="151" t="s">
        <v>115</v>
      </c>
      <c r="K46" s="209">
        <v>1.95E-4</v>
      </c>
    </row>
    <row r="47" spans="1:11" x14ac:dyDescent="0.25">
      <c r="A47" s="150" t="s">
        <v>183</v>
      </c>
      <c r="B47" s="150" t="s">
        <v>184</v>
      </c>
      <c r="C47" s="150" t="s">
        <v>105</v>
      </c>
      <c r="D47" s="151" t="s">
        <v>80</v>
      </c>
      <c r="E47" s="209">
        <v>1.6</v>
      </c>
      <c r="F47" s="151" t="s">
        <v>115</v>
      </c>
      <c r="G47" s="209">
        <v>3.9999999999999998E-6</v>
      </c>
      <c r="H47" s="151" t="s">
        <v>79</v>
      </c>
      <c r="I47" s="341">
        <v>0.86</v>
      </c>
      <c r="J47" s="151" t="s">
        <v>61</v>
      </c>
      <c r="K47" s="209">
        <v>0.29100100000000001</v>
      </c>
    </row>
    <row r="48" spans="1:11" x14ac:dyDescent="0.25">
      <c r="A48" s="150" t="s">
        <v>185</v>
      </c>
      <c r="B48" s="150" t="s">
        <v>559</v>
      </c>
      <c r="C48" s="150" t="s">
        <v>111</v>
      </c>
      <c r="D48" s="151" t="s">
        <v>80</v>
      </c>
      <c r="E48" s="209">
        <v>1.37</v>
      </c>
      <c r="F48" s="151" t="s">
        <v>115</v>
      </c>
      <c r="G48" s="209">
        <v>4.0999999999999997E-6</v>
      </c>
      <c r="H48" s="151" t="s">
        <v>79</v>
      </c>
      <c r="I48" s="341">
        <v>0.63</v>
      </c>
      <c r="J48" s="151" t="s">
        <v>79</v>
      </c>
      <c r="K48" s="209">
        <v>0.18099999999999999</v>
      </c>
    </row>
    <row r="49" spans="1:11" x14ac:dyDescent="0.25">
      <c r="A49" s="150" t="s">
        <v>186</v>
      </c>
      <c r="B49" s="150" t="s">
        <v>560</v>
      </c>
      <c r="C49" s="150" t="s">
        <v>118</v>
      </c>
      <c r="D49" s="151" t="s">
        <v>115</v>
      </c>
      <c r="E49" s="209">
        <v>2.5000000000000001E-5</v>
      </c>
      <c r="F49" s="151" t="s">
        <v>115</v>
      </c>
      <c r="G49" s="209">
        <v>4.1999999999999996E-6</v>
      </c>
      <c r="H49" s="151" t="s">
        <v>115</v>
      </c>
      <c r="I49" s="341">
        <v>3.0000000000000001E-5</v>
      </c>
      <c r="J49" s="151" t="s">
        <v>115</v>
      </c>
      <c r="K49" s="209">
        <v>1.94E-4</v>
      </c>
    </row>
    <row r="50" spans="1:11" x14ac:dyDescent="0.25">
      <c r="A50" s="150" t="s">
        <v>187</v>
      </c>
      <c r="B50" s="150" t="s">
        <v>561</v>
      </c>
      <c r="C50" s="150" t="s">
        <v>119</v>
      </c>
      <c r="D50" s="151" t="s">
        <v>115</v>
      </c>
      <c r="E50" s="209">
        <v>2.5999999999999998E-5</v>
      </c>
      <c r="F50" s="151" t="s">
        <v>115</v>
      </c>
      <c r="G50" s="209">
        <v>4.3000000000000003E-6</v>
      </c>
      <c r="H50" s="151" t="s">
        <v>115</v>
      </c>
      <c r="I50" s="341">
        <v>3.1000000000000001E-5</v>
      </c>
      <c r="J50" s="151" t="s">
        <v>115</v>
      </c>
      <c r="K50" s="209">
        <v>1.93E-4</v>
      </c>
    </row>
    <row r="51" spans="1:11" x14ac:dyDescent="0.25">
      <c r="A51" s="150" t="s">
        <v>188</v>
      </c>
      <c r="B51" s="150" t="s">
        <v>562</v>
      </c>
      <c r="C51" s="150" t="s">
        <v>107</v>
      </c>
      <c r="D51" s="151" t="s">
        <v>115</v>
      </c>
      <c r="E51" s="209">
        <v>2.6999999999999999E-5</v>
      </c>
      <c r="F51" s="151" t="s">
        <v>115</v>
      </c>
      <c r="G51" s="209">
        <v>4.4000000000000002E-6</v>
      </c>
      <c r="H51" s="151" t="s">
        <v>115</v>
      </c>
      <c r="I51" s="341">
        <v>3.1999999999999999E-5</v>
      </c>
      <c r="J51" s="151" t="s">
        <v>115</v>
      </c>
      <c r="K51" s="209">
        <v>1.9100000000000001E-4</v>
      </c>
    </row>
    <row r="52" spans="1:11" x14ac:dyDescent="0.25">
      <c r="A52" s="150" t="s">
        <v>189</v>
      </c>
      <c r="B52" s="150" t="s">
        <v>563</v>
      </c>
      <c r="C52" s="150" t="s">
        <v>107</v>
      </c>
      <c r="D52" s="151" t="s">
        <v>115</v>
      </c>
      <c r="E52" s="209">
        <v>2.8E-5</v>
      </c>
      <c r="F52" s="151" t="s">
        <v>115</v>
      </c>
      <c r="G52" s="209">
        <v>4.5000000000000001E-6</v>
      </c>
      <c r="H52" s="151" t="s">
        <v>115</v>
      </c>
      <c r="I52" s="341">
        <v>3.3000000000000003E-5</v>
      </c>
      <c r="J52" s="151" t="s">
        <v>115</v>
      </c>
      <c r="K52" s="209">
        <v>1.92E-4</v>
      </c>
    </row>
    <row r="53" spans="1:11" x14ac:dyDescent="0.25">
      <c r="A53" s="150" t="s">
        <v>190</v>
      </c>
      <c r="B53" s="150" t="s">
        <v>564</v>
      </c>
      <c r="C53" s="150" t="s">
        <v>119</v>
      </c>
      <c r="D53" s="151" t="s">
        <v>83</v>
      </c>
      <c r="E53" s="209">
        <v>0.88</v>
      </c>
      <c r="F53" s="151" t="s">
        <v>115</v>
      </c>
      <c r="G53" s="209">
        <v>4.6E-6</v>
      </c>
      <c r="H53" s="151" t="s">
        <v>115</v>
      </c>
      <c r="I53" s="341">
        <v>3.4E-5</v>
      </c>
      <c r="J53" s="151" t="s">
        <v>115</v>
      </c>
      <c r="K53" s="209">
        <v>1.9000000000000001E-4</v>
      </c>
    </row>
    <row r="54" spans="1:11" x14ac:dyDescent="0.25">
      <c r="A54" s="150" t="s">
        <v>191</v>
      </c>
      <c r="B54" s="150" t="s">
        <v>565</v>
      </c>
      <c r="C54" s="150" t="s">
        <v>119</v>
      </c>
      <c r="D54" s="151" t="s">
        <v>115</v>
      </c>
      <c r="E54" s="209">
        <v>2.9E-5</v>
      </c>
      <c r="F54" s="151" t="s">
        <v>115</v>
      </c>
      <c r="G54" s="209">
        <v>4.6999999999999999E-6</v>
      </c>
      <c r="H54" s="151" t="s">
        <v>115</v>
      </c>
      <c r="I54" s="341">
        <v>3.4999999999999997E-5</v>
      </c>
      <c r="J54" s="151" t="s">
        <v>115</v>
      </c>
      <c r="K54" s="209">
        <v>1.8900000000000001E-4</v>
      </c>
    </row>
    <row r="55" spans="1:11" x14ac:dyDescent="0.25">
      <c r="A55" s="150" t="s">
        <v>192</v>
      </c>
      <c r="B55" s="150" t="s">
        <v>566</v>
      </c>
      <c r="C55" s="150" t="s">
        <v>113</v>
      </c>
      <c r="D55" s="151" t="s">
        <v>115</v>
      </c>
      <c r="E55" s="209">
        <v>3.0000000000000001E-5</v>
      </c>
      <c r="F55" s="151" t="s">
        <v>115</v>
      </c>
      <c r="G55" s="209">
        <v>4.7999999999999998E-6</v>
      </c>
      <c r="H55" s="151" t="s">
        <v>115</v>
      </c>
      <c r="I55" s="341">
        <v>3.6000000000000001E-5</v>
      </c>
      <c r="J55" s="151" t="s">
        <v>115</v>
      </c>
      <c r="K55" s="209">
        <v>1.8799999999999999E-4</v>
      </c>
    </row>
    <row r="56" spans="1:11" x14ac:dyDescent="0.25">
      <c r="A56" s="150" t="s">
        <v>193</v>
      </c>
      <c r="B56" s="150" t="s">
        <v>567</v>
      </c>
      <c r="C56" s="150" t="s">
        <v>527</v>
      </c>
      <c r="D56" s="151" t="s">
        <v>115</v>
      </c>
      <c r="E56" s="209">
        <v>3.1000000000000001E-5</v>
      </c>
      <c r="F56" s="151" t="s">
        <v>115</v>
      </c>
      <c r="G56" s="209">
        <v>4.8999999999999997E-6</v>
      </c>
      <c r="H56" s="151" t="s">
        <v>79</v>
      </c>
      <c r="I56" s="341">
        <v>0.72</v>
      </c>
      <c r="J56" s="151" t="s">
        <v>115</v>
      </c>
      <c r="K56" s="209">
        <v>1.8699999999999999E-4</v>
      </c>
    </row>
    <row r="57" spans="1:11" x14ac:dyDescent="0.25">
      <c r="A57" s="150" t="s">
        <v>194</v>
      </c>
      <c r="B57" s="150" t="s">
        <v>568</v>
      </c>
      <c r="C57" s="150" t="s">
        <v>113</v>
      </c>
      <c r="D57" s="151" t="s">
        <v>115</v>
      </c>
      <c r="E57" s="209">
        <v>3.1999999999999999E-5</v>
      </c>
      <c r="F57" s="151" t="s">
        <v>115</v>
      </c>
      <c r="G57" s="209">
        <v>5.0000000000000004E-6</v>
      </c>
      <c r="H57" s="151" t="s">
        <v>115</v>
      </c>
      <c r="I57" s="341">
        <v>3.6999999999999998E-5</v>
      </c>
      <c r="J57" s="151" t="s">
        <v>115</v>
      </c>
      <c r="K57" s="209">
        <v>1.8599999999999999E-4</v>
      </c>
    </row>
    <row r="58" spans="1:11" x14ac:dyDescent="0.25">
      <c r="A58" s="150" t="s">
        <v>195</v>
      </c>
      <c r="B58" s="150" t="s">
        <v>569</v>
      </c>
      <c r="C58" s="150" t="s">
        <v>118</v>
      </c>
      <c r="D58" s="151" t="s">
        <v>79</v>
      </c>
      <c r="E58" s="209">
        <v>3.07</v>
      </c>
      <c r="F58" s="151" t="s">
        <v>61</v>
      </c>
      <c r="G58" s="209">
        <v>3.67</v>
      </c>
      <c r="H58" s="151" t="s">
        <v>61</v>
      </c>
      <c r="I58" s="341">
        <v>1.51</v>
      </c>
      <c r="J58" s="151" t="s">
        <v>66</v>
      </c>
      <c r="K58" s="209">
        <v>0.41299999999999998</v>
      </c>
    </row>
    <row r="59" spans="1:11" x14ac:dyDescent="0.25">
      <c r="A59" s="150" t="s">
        <v>196</v>
      </c>
      <c r="B59" s="150" t="s">
        <v>570</v>
      </c>
      <c r="C59" s="150" t="s">
        <v>119</v>
      </c>
      <c r="D59" s="151" t="s">
        <v>83</v>
      </c>
      <c r="E59" s="209">
        <v>1.06</v>
      </c>
      <c r="F59" s="151" t="s">
        <v>115</v>
      </c>
      <c r="G59" s="209">
        <v>5.1000000000000003E-6</v>
      </c>
      <c r="H59" s="151" t="s">
        <v>115</v>
      </c>
      <c r="I59" s="341">
        <v>3.8000000000000002E-5</v>
      </c>
      <c r="J59" s="151" t="s">
        <v>115</v>
      </c>
      <c r="K59" s="209">
        <v>1.85E-4</v>
      </c>
    </row>
    <row r="60" spans="1:11" x14ac:dyDescent="0.25">
      <c r="A60" s="150" t="s">
        <v>197</v>
      </c>
      <c r="B60" s="150" t="s">
        <v>571</v>
      </c>
      <c r="C60" s="150" t="s">
        <v>107</v>
      </c>
      <c r="D60" s="151" t="s">
        <v>80</v>
      </c>
      <c r="E60" s="209">
        <v>1.29</v>
      </c>
      <c r="F60" s="151" t="s">
        <v>115</v>
      </c>
      <c r="G60" s="209">
        <v>5.2000000000000002E-6</v>
      </c>
      <c r="H60" s="151" t="s">
        <v>79</v>
      </c>
      <c r="I60" s="341">
        <v>0.71</v>
      </c>
      <c r="J60" s="151" t="s">
        <v>79</v>
      </c>
      <c r="K60" s="209">
        <v>0.221</v>
      </c>
    </row>
    <row r="61" spans="1:11" x14ac:dyDescent="0.25">
      <c r="A61" s="150" t="s">
        <v>198</v>
      </c>
      <c r="B61" s="150" t="s">
        <v>572</v>
      </c>
      <c r="C61" s="150" t="s">
        <v>527</v>
      </c>
      <c r="D61" s="151" t="s">
        <v>115</v>
      </c>
      <c r="E61" s="209">
        <v>3.3000000000000003E-5</v>
      </c>
      <c r="F61" s="151" t="s">
        <v>115</v>
      </c>
      <c r="G61" s="209">
        <v>5.3000000000000001E-6</v>
      </c>
      <c r="H61" s="151" t="s">
        <v>115</v>
      </c>
      <c r="I61" s="341">
        <v>3.8999999999999999E-5</v>
      </c>
      <c r="J61" s="151" t="s">
        <v>115</v>
      </c>
      <c r="K61" s="209">
        <v>1.84E-4</v>
      </c>
    </row>
    <row r="62" spans="1:11" x14ac:dyDescent="0.25">
      <c r="A62" s="150" t="s">
        <v>199</v>
      </c>
      <c r="B62" s="150" t="s">
        <v>573</v>
      </c>
      <c r="C62" s="150" t="s">
        <v>119</v>
      </c>
      <c r="D62" s="151" t="s">
        <v>115</v>
      </c>
      <c r="E62" s="209">
        <v>3.4E-5</v>
      </c>
      <c r="F62" s="151" t="s">
        <v>115</v>
      </c>
      <c r="G62" s="209">
        <v>5.4E-6</v>
      </c>
      <c r="H62" s="151" t="s">
        <v>115</v>
      </c>
      <c r="I62" s="341">
        <v>4.0000000000000003E-5</v>
      </c>
      <c r="J62" s="151" t="s">
        <v>115</v>
      </c>
      <c r="K62" s="209">
        <v>1.83E-4</v>
      </c>
    </row>
    <row r="63" spans="1:11" x14ac:dyDescent="0.25">
      <c r="A63" s="150" t="s">
        <v>200</v>
      </c>
      <c r="B63" s="150" t="s">
        <v>574</v>
      </c>
      <c r="C63" s="150" t="s">
        <v>111</v>
      </c>
      <c r="D63" s="151" t="s">
        <v>80</v>
      </c>
      <c r="E63" s="209">
        <v>2.1</v>
      </c>
      <c r="F63" s="151" t="s">
        <v>115</v>
      </c>
      <c r="G63" s="209">
        <v>5.6999999999999996E-6</v>
      </c>
      <c r="H63" s="151" t="s">
        <v>79</v>
      </c>
      <c r="I63" s="341">
        <v>1.01</v>
      </c>
      <c r="J63" s="151" t="s">
        <v>61</v>
      </c>
      <c r="K63" s="209">
        <v>0.28100000000000003</v>
      </c>
    </row>
    <row r="64" spans="1:11" x14ac:dyDescent="0.25">
      <c r="A64" s="150" t="s">
        <v>201</v>
      </c>
      <c r="B64" s="150" t="s">
        <v>575</v>
      </c>
      <c r="C64" s="150" t="s">
        <v>111</v>
      </c>
      <c r="D64" s="151" t="s">
        <v>115</v>
      </c>
      <c r="E64" s="209">
        <v>3.4999999999999997E-5</v>
      </c>
      <c r="F64" s="151" t="s">
        <v>115</v>
      </c>
      <c r="G64" s="209">
        <v>5.4999999999999999E-6</v>
      </c>
      <c r="H64" s="151" t="s">
        <v>115</v>
      </c>
      <c r="I64" s="341">
        <v>4.1E-5</v>
      </c>
      <c r="J64" s="151" t="s">
        <v>115</v>
      </c>
      <c r="K64" s="209">
        <v>1.8100000000000001E-4</v>
      </c>
    </row>
    <row r="65" spans="1:11" x14ac:dyDescent="0.25">
      <c r="A65" s="150" t="s">
        <v>202</v>
      </c>
      <c r="B65" s="150" t="s">
        <v>576</v>
      </c>
      <c r="C65" s="150" t="s">
        <v>111</v>
      </c>
      <c r="D65" s="151" t="s">
        <v>80</v>
      </c>
      <c r="E65" s="209">
        <v>1.26</v>
      </c>
      <c r="F65" s="151" t="s">
        <v>115</v>
      </c>
      <c r="G65" s="209">
        <v>5.5999999999999997E-6</v>
      </c>
      <c r="H65" s="151" t="s">
        <v>79</v>
      </c>
      <c r="I65" s="341">
        <v>0.85000100000000001</v>
      </c>
      <c r="J65" s="151" t="s">
        <v>115</v>
      </c>
      <c r="K65" s="209">
        <v>1.8200000000000001E-4</v>
      </c>
    </row>
    <row r="66" spans="1:11" x14ac:dyDescent="0.25">
      <c r="A66" s="150" t="s">
        <v>203</v>
      </c>
      <c r="B66" s="150" t="s">
        <v>204</v>
      </c>
      <c r="C66" s="150" t="s">
        <v>105</v>
      </c>
      <c r="D66" s="151" t="s">
        <v>83</v>
      </c>
      <c r="E66" s="209">
        <v>0.75</v>
      </c>
      <c r="F66" s="151" t="s">
        <v>115</v>
      </c>
      <c r="G66" s="209">
        <v>5.8000000000000004E-6</v>
      </c>
      <c r="H66" s="151" t="s">
        <v>115</v>
      </c>
      <c r="I66" s="341">
        <v>4.1999999999999998E-5</v>
      </c>
      <c r="J66" s="151" t="s">
        <v>115</v>
      </c>
      <c r="K66" s="209">
        <v>1.8000000000000001E-4</v>
      </c>
    </row>
    <row r="67" spans="1:11" x14ac:dyDescent="0.25">
      <c r="A67" s="150" t="s">
        <v>205</v>
      </c>
      <c r="B67" s="150" t="s">
        <v>577</v>
      </c>
      <c r="C67" s="150" t="s">
        <v>107</v>
      </c>
      <c r="D67" s="151" t="s">
        <v>83</v>
      </c>
      <c r="E67" s="209">
        <v>0.98000100000000001</v>
      </c>
      <c r="F67" s="151" t="s">
        <v>115</v>
      </c>
      <c r="G67" s="209">
        <v>5.9000000000000003E-6</v>
      </c>
      <c r="H67" s="151" t="s">
        <v>79</v>
      </c>
      <c r="I67" s="341">
        <v>0.46</v>
      </c>
      <c r="J67" s="151" t="s">
        <v>115</v>
      </c>
      <c r="K67" s="209">
        <v>1.7899999999999999E-4</v>
      </c>
    </row>
    <row r="68" spans="1:11" x14ac:dyDescent="0.25">
      <c r="A68" s="150" t="s">
        <v>206</v>
      </c>
      <c r="B68" s="150" t="s">
        <v>578</v>
      </c>
      <c r="C68" s="150" t="s">
        <v>119</v>
      </c>
      <c r="D68" s="151" t="s">
        <v>115</v>
      </c>
      <c r="E68" s="209">
        <v>3.6000000000000001E-5</v>
      </c>
      <c r="F68" s="151" t="s">
        <v>115</v>
      </c>
      <c r="G68" s="209">
        <v>6.0000000000000002E-6</v>
      </c>
      <c r="H68" s="151" t="s">
        <v>115</v>
      </c>
      <c r="I68" s="341">
        <v>4.3000000000000002E-5</v>
      </c>
      <c r="J68" s="151" t="s">
        <v>115</v>
      </c>
      <c r="K68" s="209">
        <v>1.7799999999999999E-4</v>
      </c>
    </row>
    <row r="69" spans="1:11" x14ac:dyDescent="0.25">
      <c r="A69" s="150" t="s">
        <v>207</v>
      </c>
      <c r="B69" s="150" t="s">
        <v>579</v>
      </c>
      <c r="C69" s="150" t="s">
        <v>107</v>
      </c>
      <c r="D69" s="151" t="s">
        <v>115</v>
      </c>
      <c r="E69" s="209">
        <v>3.6999999999999998E-5</v>
      </c>
      <c r="F69" s="151" t="s">
        <v>115</v>
      </c>
      <c r="G69" s="209">
        <v>6.1E-6</v>
      </c>
      <c r="H69" s="151" t="s">
        <v>115</v>
      </c>
      <c r="I69" s="341">
        <v>4.3999999999999999E-5</v>
      </c>
      <c r="J69" s="151" t="s">
        <v>115</v>
      </c>
      <c r="K69" s="209">
        <v>1.7699999999999999E-4</v>
      </c>
    </row>
    <row r="70" spans="1:11" x14ac:dyDescent="0.25">
      <c r="A70" s="150" t="s">
        <v>208</v>
      </c>
      <c r="B70" s="150" t="s">
        <v>580</v>
      </c>
      <c r="C70" s="150" t="s">
        <v>113</v>
      </c>
      <c r="D70" s="151" t="s">
        <v>115</v>
      </c>
      <c r="E70" s="209">
        <v>3.8000000000000002E-5</v>
      </c>
      <c r="F70" s="151" t="s">
        <v>115</v>
      </c>
      <c r="G70" s="209">
        <v>6.1999999999999999E-6</v>
      </c>
      <c r="H70" s="151" t="s">
        <v>115</v>
      </c>
      <c r="I70" s="341">
        <v>4.5000000000000003E-5</v>
      </c>
      <c r="J70" s="151" t="s">
        <v>115</v>
      </c>
      <c r="K70" s="209">
        <v>1.76E-4</v>
      </c>
    </row>
    <row r="71" spans="1:11" x14ac:dyDescent="0.25">
      <c r="A71" s="150" t="s">
        <v>209</v>
      </c>
      <c r="B71" s="150" t="s">
        <v>581</v>
      </c>
      <c r="C71" s="150" t="s">
        <v>107</v>
      </c>
      <c r="D71" s="151" t="s">
        <v>115</v>
      </c>
      <c r="E71" s="209">
        <v>3.8999999999999999E-5</v>
      </c>
      <c r="F71" s="151" t="s">
        <v>115</v>
      </c>
      <c r="G71" s="209">
        <v>6.2999999999999998E-6</v>
      </c>
      <c r="H71" s="151" t="s">
        <v>115</v>
      </c>
      <c r="I71" s="341">
        <v>4.6E-5</v>
      </c>
      <c r="J71" s="151" t="s">
        <v>115</v>
      </c>
      <c r="K71" s="209">
        <v>1.75E-4</v>
      </c>
    </row>
    <row r="72" spans="1:11" x14ac:dyDescent="0.25">
      <c r="A72" s="150" t="s">
        <v>210</v>
      </c>
      <c r="B72" s="150" t="s">
        <v>582</v>
      </c>
      <c r="C72" s="150" t="s">
        <v>117</v>
      </c>
      <c r="D72" s="151" t="s">
        <v>115</v>
      </c>
      <c r="E72" s="209">
        <v>4.0000000000000003E-5</v>
      </c>
      <c r="F72" s="151" t="s">
        <v>115</v>
      </c>
      <c r="G72" s="209">
        <v>6.3999999999999997E-6</v>
      </c>
      <c r="H72" s="151" t="s">
        <v>115</v>
      </c>
      <c r="I72" s="341">
        <v>4.6999999999999997E-5</v>
      </c>
      <c r="J72" s="151" t="s">
        <v>115</v>
      </c>
      <c r="K72" s="209">
        <v>1.74E-4</v>
      </c>
    </row>
    <row r="73" spans="1:11" x14ac:dyDescent="0.25">
      <c r="A73" s="150" t="s">
        <v>211</v>
      </c>
      <c r="B73" s="150" t="s">
        <v>583</v>
      </c>
      <c r="C73" s="150" t="s">
        <v>118</v>
      </c>
      <c r="D73" s="151" t="s">
        <v>115</v>
      </c>
      <c r="E73" s="209">
        <v>4.1E-5</v>
      </c>
      <c r="F73" s="151" t="s">
        <v>115</v>
      </c>
      <c r="G73" s="209">
        <v>6.4999999999999996E-6</v>
      </c>
      <c r="H73" s="151" t="s">
        <v>115</v>
      </c>
      <c r="I73" s="341">
        <v>4.8000000000000001E-5</v>
      </c>
      <c r="J73" s="151" t="s">
        <v>115</v>
      </c>
      <c r="K73" s="209">
        <v>1.73E-4</v>
      </c>
    </row>
    <row r="74" spans="1:11" x14ac:dyDescent="0.25">
      <c r="A74" s="150" t="s">
        <v>212</v>
      </c>
      <c r="B74" s="150" t="s">
        <v>584</v>
      </c>
      <c r="C74" s="150" t="s">
        <v>119</v>
      </c>
      <c r="D74" s="151" t="s">
        <v>80</v>
      </c>
      <c r="E74" s="209">
        <v>1.83</v>
      </c>
      <c r="F74" s="151" t="s">
        <v>115</v>
      </c>
      <c r="G74" s="209">
        <v>6.6000000000000003E-6</v>
      </c>
      <c r="H74" s="151" t="s">
        <v>79</v>
      </c>
      <c r="I74" s="341">
        <v>0.76</v>
      </c>
      <c r="J74" s="151" t="s">
        <v>115</v>
      </c>
      <c r="K74" s="209">
        <v>1.7200000000000001E-4</v>
      </c>
    </row>
    <row r="75" spans="1:11" x14ac:dyDescent="0.25">
      <c r="A75" s="150" t="s">
        <v>213</v>
      </c>
      <c r="B75" s="150" t="s">
        <v>585</v>
      </c>
      <c r="C75" s="150" t="s">
        <v>118</v>
      </c>
      <c r="D75" s="151" t="s">
        <v>115</v>
      </c>
      <c r="E75" s="209">
        <v>4.1999999999999998E-5</v>
      </c>
      <c r="F75" s="151" t="s">
        <v>115</v>
      </c>
      <c r="G75" s="209">
        <v>6.7000000000000002E-6</v>
      </c>
      <c r="H75" s="151" t="s">
        <v>115</v>
      </c>
      <c r="I75" s="341">
        <v>4.8999999999999998E-5</v>
      </c>
      <c r="J75" s="151" t="s">
        <v>115</v>
      </c>
      <c r="K75" s="209">
        <v>1.6799999999999999E-4</v>
      </c>
    </row>
    <row r="76" spans="1:11" x14ac:dyDescent="0.25">
      <c r="A76" s="150" t="s">
        <v>214</v>
      </c>
      <c r="B76" s="150" t="s">
        <v>586</v>
      </c>
      <c r="C76" s="150" t="s">
        <v>118</v>
      </c>
      <c r="D76" s="151" t="s">
        <v>115</v>
      </c>
      <c r="E76" s="209">
        <v>4.3000000000000002E-5</v>
      </c>
      <c r="F76" s="151" t="s">
        <v>115</v>
      </c>
      <c r="G76" s="209">
        <v>6.8000000000000001E-6</v>
      </c>
      <c r="H76" s="151" t="s">
        <v>115</v>
      </c>
      <c r="I76" s="341">
        <v>5.0000000000000002E-5</v>
      </c>
      <c r="J76" s="151" t="s">
        <v>115</v>
      </c>
      <c r="K76" s="209">
        <v>1.6899999999999999E-4</v>
      </c>
    </row>
    <row r="77" spans="1:11" x14ac:dyDescent="0.25">
      <c r="A77" s="150" t="s">
        <v>215</v>
      </c>
      <c r="B77" s="150" t="s">
        <v>587</v>
      </c>
      <c r="C77" s="150" t="s">
        <v>118</v>
      </c>
      <c r="D77" s="151" t="s">
        <v>115</v>
      </c>
      <c r="E77" s="209">
        <v>4.3999999999999999E-5</v>
      </c>
      <c r="F77" s="151" t="s">
        <v>115</v>
      </c>
      <c r="G77" s="209">
        <v>6.9E-6</v>
      </c>
      <c r="H77" s="151" t="s">
        <v>115</v>
      </c>
      <c r="I77" s="341">
        <v>5.1E-5</v>
      </c>
      <c r="J77" s="151" t="s">
        <v>115</v>
      </c>
      <c r="K77" s="209">
        <v>1.7000000000000001E-4</v>
      </c>
    </row>
    <row r="78" spans="1:11" x14ac:dyDescent="0.25">
      <c r="A78" s="150" t="s">
        <v>216</v>
      </c>
      <c r="B78" s="150" t="s">
        <v>588</v>
      </c>
      <c r="C78" s="150" t="s">
        <v>118</v>
      </c>
      <c r="D78" s="151" t="s">
        <v>115</v>
      </c>
      <c r="E78" s="209">
        <v>4.5000000000000003E-5</v>
      </c>
      <c r="F78" s="151" t="s">
        <v>115</v>
      </c>
      <c r="G78" s="209">
        <v>6.9999999999999999E-6</v>
      </c>
      <c r="H78" s="151" t="s">
        <v>115</v>
      </c>
      <c r="I78" s="341">
        <v>5.1999999999999997E-5</v>
      </c>
      <c r="J78" s="151" t="s">
        <v>115</v>
      </c>
      <c r="K78" s="209">
        <v>1.7100000000000001E-4</v>
      </c>
    </row>
    <row r="79" spans="1:11" x14ac:dyDescent="0.25">
      <c r="A79" s="150" t="s">
        <v>217</v>
      </c>
      <c r="B79" s="150" t="s">
        <v>589</v>
      </c>
      <c r="C79" s="150" t="s">
        <v>118</v>
      </c>
      <c r="D79" s="151" t="s">
        <v>67</v>
      </c>
      <c r="E79" s="209">
        <v>13.22</v>
      </c>
      <c r="F79" s="151" t="s">
        <v>67</v>
      </c>
      <c r="G79" s="209">
        <v>8.85</v>
      </c>
      <c r="H79" s="151" t="s">
        <v>67</v>
      </c>
      <c r="I79" s="341">
        <v>3.13</v>
      </c>
      <c r="J79" s="151" t="s">
        <v>68</v>
      </c>
      <c r="K79" s="209">
        <v>0.63600000000000001</v>
      </c>
    </row>
    <row r="80" spans="1:11" x14ac:dyDescent="0.25">
      <c r="A80" s="150" t="s">
        <v>218</v>
      </c>
      <c r="B80" s="150" t="s">
        <v>590</v>
      </c>
      <c r="C80" s="150" t="s">
        <v>119</v>
      </c>
      <c r="D80" s="151" t="s">
        <v>115</v>
      </c>
      <c r="E80" s="209">
        <v>4.6E-5</v>
      </c>
      <c r="F80" s="151" t="s">
        <v>115</v>
      </c>
      <c r="G80" s="209">
        <v>7.0999999999999998E-6</v>
      </c>
      <c r="H80" s="151" t="s">
        <v>115</v>
      </c>
      <c r="I80" s="341">
        <v>5.3000000000000001E-5</v>
      </c>
      <c r="J80" s="151" t="s">
        <v>115</v>
      </c>
      <c r="K80" s="209">
        <v>1.6699999999999999E-4</v>
      </c>
    </row>
    <row r="81" spans="1:11" x14ac:dyDescent="0.25">
      <c r="A81" s="150" t="s">
        <v>219</v>
      </c>
      <c r="B81" s="150" t="s">
        <v>591</v>
      </c>
      <c r="C81" s="150" t="s">
        <v>527</v>
      </c>
      <c r="D81" s="151" t="s">
        <v>83</v>
      </c>
      <c r="E81" s="209">
        <v>0.93</v>
      </c>
      <c r="F81" s="151" t="s">
        <v>115</v>
      </c>
      <c r="G81" s="209">
        <v>7.1999999999999997E-6</v>
      </c>
      <c r="H81" s="151" t="s">
        <v>79</v>
      </c>
      <c r="I81" s="341">
        <v>0.36</v>
      </c>
      <c r="J81" s="151" t="s">
        <v>115</v>
      </c>
      <c r="K81" s="209">
        <v>1.66E-4</v>
      </c>
    </row>
    <row r="82" spans="1:11" x14ac:dyDescent="0.25">
      <c r="A82" s="150" t="s">
        <v>220</v>
      </c>
      <c r="B82" s="150" t="s">
        <v>592</v>
      </c>
      <c r="C82" s="150" t="s">
        <v>114</v>
      </c>
      <c r="D82" s="151" t="s">
        <v>83</v>
      </c>
      <c r="E82" s="209">
        <v>0.97</v>
      </c>
      <c r="F82" s="151" t="s">
        <v>115</v>
      </c>
      <c r="G82" s="209">
        <v>7.3000000000000004E-6</v>
      </c>
      <c r="H82" s="151" t="s">
        <v>79</v>
      </c>
      <c r="I82" s="341">
        <v>0.68</v>
      </c>
      <c r="J82" s="151" t="s">
        <v>79</v>
      </c>
      <c r="K82" s="209">
        <v>0.23200000000000001</v>
      </c>
    </row>
    <row r="83" spans="1:11" x14ac:dyDescent="0.25">
      <c r="A83" s="150" t="s">
        <v>221</v>
      </c>
      <c r="B83" s="150" t="s">
        <v>593</v>
      </c>
      <c r="C83" s="150" t="s">
        <v>112</v>
      </c>
      <c r="D83" s="151" t="s">
        <v>83</v>
      </c>
      <c r="E83" s="209">
        <v>0.88000199999999995</v>
      </c>
      <c r="F83" s="151" t="s">
        <v>115</v>
      </c>
      <c r="G83" s="209">
        <v>7.4000000000000003E-6</v>
      </c>
      <c r="H83" s="151" t="s">
        <v>79</v>
      </c>
      <c r="I83" s="341">
        <v>0.71000099999999999</v>
      </c>
      <c r="J83" s="151" t="s">
        <v>79</v>
      </c>
      <c r="K83" s="209">
        <v>0.249</v>
      </c>
    </row>
    <row r="84" spans="1:11" x14ac:dyDescent="0.25">
      <c r="A84" s="150" t="s">
        <v>222</v>
      </c>
      <c r="B84" s="150" t="s">
        <v>594</v>
      </c>
      <c r="C84" s="150" t="s">
        <v>112</v>
      </c>
      <c r="D84" s="151" t="s">
        <v>80</v>
      </c>
      <c r="E84" s="209">
        <v>2.0200010000000002</v>
      </c>
      <c r="F84" s="151" t="s">
        <v>115</v>
      </c>
      <c r="G84" s="209">
        <v>7.5000000000000002E-6</v>
      </c>
      <c r="H84" s="151" t="s">
        <v>79</v>
      </c>
      <c r="I84" s="341">
        <v>1.07</v>
      </c>
      <c r="J84" s="151" t="s">
        <v>66</v>
      </c>
      <c r="K84" s="209">
        <v>0.53100000000000003</v>
      </c>
    </row>
    <row r="85" spans="1:11" x14ac:dyDescent="0.25">
      <c r="A85" s="150" t="s">
        <v>223</v>
      </c>
      <c r="B85" s="150" t="s">
        <v>224</v>
      </c>
      <c r="C85" s="150" t="s">
        <v>105</v>
      </c>
      <c r="D85" s="151" t="s">
        <v>79</v>
      </c>
      <c r="E85" s="209">
        <v>3.4000010000000001</v>
      </c>
      <c r="F85" s="151" t="s">
        <v>61</v>
      </c>
      <c r="G85" s="209">
        <v>3.59</v>
      </c>
      <c r="H85" s="151" t="s">
        <v>61</v>
      </c>
      <c r="I85" s="341">
        <v>1.54</v>
      </c>
      <c r="J85" s="151" t="s">
        <v>66</v>
      </c>
      <c r="K85" s="209">
        <v>0.41</v>
      </c>
    </row>
    <row r="86" spans="1:11" x14ac:dyDescent="0.25">
      <c r="A86" s="150" t="s">
        <v>225</v>
      </c>
      <c r="B86" s="150" t="s">
        <v>595</v>
      </c>
      <c r="C86" s="150" t="s">
        <v>111</v>
      </c>
      <c r="D86" s="151" t="s">
        <v>83</v>
      </c>
      <c r="E86" s="209">
        <v>0.66</v>
      </c>
      <c r="F86" s="151" t="s">
        <v>115</v>
      </c>
      <c r="G86" s="209">
        <v>7.6000000000000001E-6</v>
      </c>
      <c r="H86" s="151" t="s">
        <v>115</v>
      </c>
      <c r="I86" s="341">
        <v>5.3999999999999998E-5</v>
      </c>
      <c r="J86" s="151" t="s">
        <v>115</v>
      </c>
      <c r="K86" s="209">
        <v>1.65E-4</v>
      </c>
    </row>
    <row r="87" spans="1:11" x14ac:dyDescent="0.25">
      <c r="A87" s="150" t="s">
        <v>226</v>
      </c>
      <c r="B87" s="150" t="s">
        <v>227</v>
      </c>
      <c r="C87" s="150" t="s">
        <v>105</v>
      </c>
      <c r="D87" s="151" t="s">
        <v>115</v>
      </c>
      <c r="E87" s="209">
        <v>4.6999999999999997E-5</v>
      </c>
      <c r="F87" s="151" t="s">
        <v>115</v>
      </c>
      <c r="G87" s="209">
        <v>7.7000000000000008E-6</v>
      </c>
      <c r="H87" s="151" t="s">
        <v>115</v>
      </c>
      <c r="I87" s="341">
        <v>5.5000000000000002E-5</v>
      </c>
      <c r="J87" s="151" t="s">
        <v>115</v>
      </c>
      <c r="K87" s="209">
        <v>1.64E-4</v>
      </c>
    </row>
    <row r="88" spans="1:11" x14ac:dyDescent="0.25">
      <c r="A88" s="150" t="s">
        <v>228</v>
      </c>
      <c r="B88" s="150" t="s">
        <v>229</v>
      </c>
      <c r="C88" s="150" t="s">
        <v>118</v>
      </c>
      <c r="D88" s="151" t="s">
        <v>80</v>
      </c>
      <c r="E88" s="209">
        <v>1.4</v>
      </c>
      <c r="F88" s="151" t="s">
        <v>115</v>
      </c>
      <c r="G88" s="209">
        <v>7.7999999999999999E-6</v>
      </c>
      <c r="H88" s="151" t="s">
        <v>79</v>
      </c>
      <c r="I88" s="341">
        <v>0.48</v>
      </c>
      <c r="J88" s="151" t="s">
        <v>61</v>
      </c>
      <c r="K88" s="209">
        <v>0.276003</v>
      </c>
    </row>
    <row r="89" spans="1:11" x14ac:dyDescent="0.25">
      <c r="A89" s="150" t="s">
        <v>230</v>
      </c>
      <c r="B89" s="150" t="s">
        <v>596</v>
      </c>
      <c r="C89" s="150" t="s">
        <v>113</v>
      </c>
      <c r="D89" s="151" t="s">
        <v>83</v>
      </c>
      <c r="E89" s="209">
        <v>1.1100019999999999</v>
      </c>
      <c r="F89" s="151" t="s">
        <v>115</v>
      </c>
      <c r="G89" s="209">
        <v>7.9000000000000006E-6</v>
      </c>
      <c r="H89" s="151" t="s">
        <v>79</v>
      </c>
      <c r="I89" s="341">
        <v>0.42</v>
      </c>
      <c r="J89" s="151" t="s">
        <v>115</v>
      </c>
      <c r="K89" s="209">
        <v>1.63E-4</v>
      </c>
    </row>
    <row r="90" spans="1:11" x14ac:dyDescent="0.25">
      <c r="A90" s="150" t="s">
        <v>231</v>
      </c>
      <c r="B90" s="150" t="s">
        <v>597</v>
      </c>
      <c r="C90" s="150" t="s">
        <v>111</v>
      </c>
      <c r="D90" s="151" t="s">
        <v>80</v>
      </c>
      <c r="E90" s="209">
        <v>1.33</v>
      </c>
      <c r="F90" s="151" t="s">
        <v>115</v>
      </c>
      <c r="G90" s="209">
        <v>7.9999999999999996E-6</v>
      </c>
      <c r="H90" s="151" t="s">
        <v>79</v>
      </c>
      <c r="I90" s="341">
        <v>0.720001</v>
      </c>
      <c r="J90" s="151" t="s">
        <v>115</v>
      </c>
      <c r="K90" s="209">
        <v>1.6200000000000001E-4</v>
      </c>
    </row>
    <row r="91" spans="1:11" x14ac:dyDescent="0.25">
      <c r="A91" s="150" t="s">
        <v>232</v>
      </c>
      <c r="B91" s="150" t="s">
        <v>598</v>
      </c>
      <c r="C91" s="150" t="s">
        <v>112</v>
      </c>
      <c r="D91" s="151" t="s">
        <v>115</v>
      </c>
      <c r="E91" s="209">
        <v>4.8000000000000001E-5</v>
      </c>
      <c r="F91" s="151" t="s">
        <v>115</v>
      </c>
      <c r="G91" s="209">
        <v>8.1000000000000004E-6</v>
      </c>
      <c r="H91" s="151" t="s">
        <v>115</v>
      </c>
      <c r="I91" s="341">
        <v>5.5999999999999999E-5</v>
      </c>
      <c r="J91" s="151" t="s">
        <v>115</v>
      </c>
      <c r="K91" s="209">
        <v>1.6100000000000001E-4</v>
      </c>
    </row>
    <row r="92" spans="1:11" x14ac:dyDescent="0.25">
      <c r="A92" s="150" t="s">
        <v>233</v>
      </c>
      <c r="B92" s="150" t="s">
        <v>234</v>
      </c>
      <c r="C92" s="150" t="s">
        <v>117</v>
      </c>
      <c r="D92" s="151" t="s">
        <v>80</v>
      </c>
      <c r="E92" s="209">
        <v>1.98</v>
      </c>
      <c r="F92" s="151" t="s">
        <v>115</v>
      </c>
      <c r="G92" s="209">
        <v>8.1999999999999994E-6</v>
      </c>
      <c r="H92" s="151" t="s">
        <v>61</v>
      </c>
      <c r="I92" s="341">
        <v>1.310001</v>
      </c>
      <c r="J92" s="151" t="s">
        <v>115</v>
      </c>
      <c r="K92" s="209">
        <v>1.6000000000000001E-4</v>
      </c>
    </row>
    <row r="93" spans="1:11" x14ac:dyDescent="0.25">
      <c r="A93" s="150" t="s">
        <v>235</v>
      </c>
      <c r="B93" s="150" t="s">
        <v>599</v>
      </c>
      <c r="C93" s="150" t="s">
        <v>111</v>
      </c>
      <c r="D93" s="151" t="s">
        <v>115</v>
      </c>
      <c r="E93" s="209">
        <v>4.8999999999999998E-5</v>
      </c>
      <c r="F93" s="151" t="s">
        <v>115</v>
      </c>
      <c r="G93" s="209">
        <v>8.3000000000000002E-6</v>
      </c>
      <c r="H93" s="151" t="s">
        <v>115</v>
      </c>
      <c r="I93" s="341">
        <v>5.7000000000000003E-5</v>
      </c>
      <c r="J93" s="151" t="s">
        <v>115</v>
      </c>
      <c r="K93" s="209">
        <v>1.5899999999999999E-4</v>
      </c>
    </row>
    <row r="94" spans="1:11" x14ac:dyDescent="0.25">
      <c r="A94" s="150" t="s">
        <v>236</v>
      </c>
      <c r="B94" s="150" t="s">
        <v>600</v>
      </c>
      <c r="C94" s="150" t="s">
        <v>119</v>
      </c>
      <c r="D94" s="151" t="s">
        <v>83</v>
      </c>
      <c r="E94" s="209">
        <v>0.81</v>
      </c>
      <c r="F94" s="151" t="s">
        <v>115</v>
      </c>
      <c r="G94" s="209">
        <v>8.3999999999999992E-6</v>
      </c>
      <c r="H94" s="151" t="s">
        <v>115</v>
      </c>
      <c r="I94" s="341">
        <v>5.8E-5</v>
      </c>
      <c r="J94" s="151" t="s">
        <v>115</v>
      </c>
      <c r="K94" s="209">
        <v>1.5799999999999999E-4</v>
      </c>
    </row>
    <row r="95" spans="1:11" x14ac:dyDescent="0.25">
      <c r="A95" s="150" t="s">
        <v>237</v>
      </c>
      <c r="B95" s="150" t="s">
        <v>601</v>
      </c>
      <c r="C95" s="150" t="s">
        <v>107</v>
      </c>
      <c r="D95" s="151" t="s">
        <v>83</v>
      </c>
      <c r="E95" s="209">
        <v>0.840001</v>
      </c>
      <c r="F95" s="151" t="s">
        <v>115</v>
      </c>
      <c r="G95" s="209">
        <v>8.4999999999999999E-6</v>
      </c>
      <c r="H95" s="151" t="s">
        <v>79</v>
      </c>
      <c r="I95" s="341">
        <v>0.52</v>
      </c>
      <c r="J95" s="151" t="s">
        <v>115</v>
      </c>
      <c r="K95" s="209">
        <v>1.5699999999999999E-4</v>
      </c>
    </row>
    <row r="96" spans="1:11" x14ac:dyDescent="0.25">
      <c r="A96" s="150" t="s">
        <v>238</v>
      </c>
      <c r="B96" s="150" t="s">
        <v>602</v>
      </c>
      <c r="C96" s="150" t="s">
        <v>118</v>
      </c>
      <c r="D96" s="151" t="s">
        <v>115</v>
      </c>
      <c r="E96" s="209">
        <v>5.0000000000000002E-5</v>
      </c>
      <c r="F96" s="151" t="s">
        <v>115</v>
      </c>
      <c r="G96" s="209">
        <v>8.6000000000000007E-6</v>
      </c>
      <c r="H96" s="151" t="s">
        <v>115</v>
      </c>
      <c r="I96" s="341">
        <v>5.8999999999999998E-5</v>
      </c>
      <c r="J96" s="151" t="s">
        <v>115</v>
      </c>
      <c r="K96" s="209">
        <v>1.55E-4</v>
      </c>
    </row>
    <row r="97" spans="1:11" x14ac:dyDescent="0.25">
      <c r="A97" s="150" t="s">
        <v>239</v>
      </c>
      <c r="B97" s="150" t="s">
        <v>603</v>
      </c>
      <c r="C97" s="150" t="s">
        <v>118</v>
      </c>
      <c r="D97" s="151" t="s">
        <v>79</v>
      </c>
      <c r="E97" s="209">
        <v>2.39</v>
      </c>
      <c r="F97" s="151" t="s">
        <v>115</v>
      </c>
      <c r="G97" s="209">
        <v>8.6999999999999997E-6</v>
      </c>
      <c r="H97" s="151" t="s">
        <v>61</v>
      </c>
      <c r="I97" s="341">
        <v>1.34</v>
      </c>
      <c r="J97" s="151" t="s">
        <v>115</v>
      </c>
      <c r="K97" s="209">
        <v>1.56E-4</v>
      </c>
    </row>
    <row r="98" spans="1:11" x14ac:dyDescent="0.25">
      <c r="A98" s="150" t="s">
        <v>240</v>
      </c>
      <c r="B98" s="150" t="s">
        <v>604</v>
      </c>
      <c r="C98" s="150" t="s">
        <v>119</v>
      </c>
      <c r="D98" s="151" t="s">
        <v>115</v>
      </c>
      <c r="E98" s="209">
        <v>5.1E-5</v>
      </c>
      <c r="F98" s="151" t="s">
        <v>115</v>
      </c>
      <c r="G98" s="209">
        <v>8.8000000000000004E-6</v>
      </c>
      <c r="H98" s="151" t="s">
        <v>115</v>
      </c>
      <c r="I98" s="341">
        <v>6.0000000000000002E-5</v>
      </c>
      <c r="J98" s="151" t="s">
        <v>115</v>
      </c>
      <c r="K98" s="209">
        <v>1.54E-4</v>
      </c>
    </row>
    <row r="99" spans="1:11" x14ac:dyDescent="0.25">
      <c r="A99" s="150" t="s">
        <v>241</v>
      </c>
      <c r="B99" s="150" t="s">
        <v>605</v>
      </c>
      <c r="C99" s="150" t="s">
        <v>112</v>
      </c>
      <c r="D99" s="151" t="s">
        <v>80</v>
      </c>
      <c r="E99" s="209">
        <v>1.31</v>
      </c>
      <c r="F99" s="151" t="s">
        <v>115</v>
      </c>
      <c r="G99" s="209">
        <v>8.8999999999999995E-6</v>
      </c>
      <c r="H99" s="151" t="s">
        <v>79</v>
      </c>
      <c r="I99" s="341">
        <v>0.78</v>
      </c>
      <c r="J99" s="151" t="s">
        <v>61</v>
      </c>
      <c r="K99" s="209">
        <v>0.251</v>
      </c>
    </row>
    <row r="100" spans="1:11" x14ac:dyDescent="0.25">
      <c r="A100" s="150" t="s">
        <v>242</v>
      </c>
      <c r="B100" s="150" t="s">
        <v>606</v>
      </c>
      <c r="C100" s="150" t="s">
        <v>119</v>
      </c>
      <c r="D100" s="151" t="s">
        <v>115</v>
      </c>
      <c r="E100" s="209">
        <v>5.1999999999999997E-5</v>
      </c>
      <c r="F100" s="151" t="s">
        <v>115</v>
      </c>
      <c r="G100" s="209">
        <v>9.0000000000000002E-6</v>
      </c>
      <c r="H100" s="151" t="s">
        <v>115</v>
      </c>
      <c r="I100" s="341">
        <v>6.0999999999999999E-5</v>
      </c>
      <c r="J100" s="151" t="s">
        <v>115</v>
      </c>
      <c r="K100" s="209">
        <v>1.5300000000000001E-4</v>
      </c>
    </row>
    <row r="101" spans="1:11" x14ac:dyDescent="0.25">
      <c r="A101" s="150" t="s">
        <v>243</v>
      </c>
      <c r="B101" s="150" t="s">
        <v>607</v>
      </c>
      <c r="C101" s="150" t="s">
        <v>119</v>
      </c>
      <c r="D101" s="151" t="s">
        <v>68</v>
      </c>
      <c r="E101" s="209">
        <v>17.3</v>
      </c>
      <c r="F101" s="151" t="s">
        <v>67</v>
      </c>
      <c r="G101" s="209">
        <v>6.97</v>
      </c>
      <c r="H101" s="151" t="s">
        <v>68</v>
      </c>
      <c r="I101" s="341">
        <v>4.8899999999999997</v>
      </c>
      <c r="J101" s="151" t="s">
        <v>67</v>
      </c>
      <c r="K101" s="209">
        <v>0.56399999999999995</v>
      </c>
    </row>
    <row r="102" spans="1:11" x14ac:dyDescent="0.25">
      <c r="A102" s="150" t="s">
        <v>244</v>
      </c>
      <c r="B102" s="150" t="s">
        <v>245</v>
      </c>
      <c r="C102" s="150" t="s">
        <v>105</v>
      </c>
      <c r="D102" s="151" t="s">
        <v>83</v>
      </c>
      <c r="E102" s="209">
        <v>1.02</v>
      </c>
      <c r="F102" s="151" t="s">
        <v>115</v>
      </c>
      <c r="G102" s="209">
        <v>9.0999999999999993E-6</v>
      </c>
      <c r="H102" s="151" t="s">
        <v>79</v>
      </c>
      <c r="I102" s="341">
        <v>0.49</v>
      </c>
      <c r="J102" s="151" t="s">
        <v>115</v>
      </c>
      <c r="K102" s="209">
        <v>1.5200000000000001E-4</v>
      </c>
    </row>
    <row r="103" spans="1:11" x14ac:dyDescent="0.25">
      <c r="A103" s="150" t="s">
        <v>246</v>
      </c>
      <c r="B103" s="150" t="s">
        <v>608</v>
      </c>
      <c r="C103" s="150" t="s">
        <v>119</v>
      </c>
      <c r="D103" s="151" t="s">
        <v>80</v>
      </c>
      <c r="E103" s="209">
        <v>1.21</v>
      </c>
      <c r="F103" s="151" t="s">
        <v>115</v>
      </c>
      <c r="G103" s="209">
        <v>9.2E-6</v>
      </c>
      <c r="H103" s="151" t="s">
        <v>79</v>
      </c>
      <c r="I103" s="341">
        <v>0.75</v>
      </c>
      <c r="J103" s="151" t="s">
        <v>115</v>
      </c>
      <c r="K103" s="209">
        <v>1.5100000000000001E-4</v>
      </c>
    </row>
    <row r="104" spans="1:11" x14ac:dyDescent="0.25">
      <c r="A104" s="150" t="s">
        <v>247</v>
      </c>
      <c r="B104" s="150" t="s">
        <v>609</v>
      </c>
      <c r="C104" s="150" t="s">
        <v>107</v>
      </c>
      <c r="D104" s="151" t="s">
        <v>109</v>
      </c>
      <c r="E104" s="209">
        <v>39.450000000000003</v>
      </c>
      <c r="F104" s="151" t="s">
        <v>68</v>
      </c>
      <c r="G104" s="209">
        <v>12.27</v>
      </c>
      <c r="H104" s="151" t="s">
        <v>67</v>
      </c>
      <c r="I104" s="341">
        <v>2.52</v>
      </c>
      <c r="J104" s="151" t="s">
        <v>115</v>
      </c>
      <c r="K104" s="209">
        <v>1.4999999999999999E-4</v>
      </c>
    </row>
    <row r="105" spans="1:11" x14ac:dyDescent="0.25">
      <c r="A105" s="150" t="s">
        <v>248</v>
      </c>
      <c r="B105" s="150" t="s">
        <v>610</v>
      </c>
      <c r="C105" s="150" t="s">
        <v>107</v>
      </c>
      <c r="D105" s="151" t="s">
        <v>83</v>
      </c>
      <c r="E105" s="209">
        <v>0.88000299999999998</v>
      </c>
      <c r="F105" s="151" t="s">
        <v>115</v>
      </c>
      <c r="G105" s="209">
        <v>9.3000000000000007E-6</v>
      </c>
      <c r="H105" s="151" t="s">
        <v>79</v>
      </c>
      <c r="I105" s="341">
        <v>0.61</v>
      </c>
      <c r="J105" s="151" t="s">
        <v>115</v>
      </c>
      <c r="K105" s="209">
        <v>1.4899999999999999E-4</v>
      </c>
    </row>
    <row r="106" spans="1:11" x14ac:dyDescent="0.25">
      <c r="A106" s="150" t="s">
        <v>249</v>
      </c>
      <c r="B106" s="150" t="s">
        <v>611</v>
      </c>
      <c r="C106" s="150" t="s">
        <v>107</v>
      </c>
      <c r="D106" s="151" t="s">
        <v>115</v>
      </c>
      <c r="E106" s="209">
        <v>5.3000000000000001E-5</v>
      </c>
      <c r="F106" s="151" t="s">
        <v>115</v>
      </c>
      <c r="G106" s="209">
        <v>9.3999999999999998E-6</v>
      </c>
      <c r="H106" s="151" t="s">
        <v>115</v>
      </c>
      <c r="I106" s="341">
        <v>6.2000000000000003E-5</v>
      </c>
      <c r="J106" s="151" t="s">
        <v>115</v>
      </c>
      <c r="K106" s="209">
        <v>1.4799999999999999E-4</v>
      </c>
    </row>
    <row r="107" spans="1:11" x14ac:dyDescent="0.25">
      <c r="A107" s="150" t="s">
        <v>250</v>
      </c>
      <c r="B107" s="150" t="s">
        <v>612</v>
      </c>
      <c r="C107" s="150" t="s">
        <v>527</v>
      </c>
      <c r="D107" s="151" t="s">
        <v>83</v>
      </c>
      <c r="E107" s="209">
        <v>0.45</v>
      </c>
      <c r="F107" s="151" t="s">
        <v>115</v>
      </c>
      <c r="G107" s="209">
        <v>9.5000000000000005E-6</v>
      </c>
      <c r="H107" s="151" t="s">
        <v>79</v>
      </c>
      <c r="I107" s="341">
        <v>1.070001</v>
      </c>
      <c r="J107" s="151" t="s">
        <v>115</v>
      </c>
      <c r="K107" s="209">
        <v>1.47E-4</v>
      </c>
    </row>
    <row r="108" spans="1:11" x14ac:dyDescent="0.25">
      <c r="A108" s="150" t="s">
        <v>251</v>
      </c>
      <c r="B108" s="150" t="s">
        <v>613</v>
      </c>
      <c r="C108" s="150" t="s">
        <v>119</v>
      </c>
      <c r="D108" s="151" t="s">
        <v>115</v>
      </c>
      <c r="E108" s="209">
        <v>5.3999999999999998E-5</v>
      </c>
      <c r="F108" s="151" t="s">
        <v>115</v>
      </c>
      <c r="G108" s="209">
        <v>9.5999999999999996E-6</v>
      </c>
      <c r="H108" s="151" t="s">
        <v>115</v>
      </c>
      <c r="I108" s="341">
        <v>6.3E-5</v>
      </c>
      <c r="J108" s="151" t="s">
        <v>115</v>
      </c>
      <c r="K108" s="209">
        <v>1.46E-4</v>
      </c>
    </row>
    <row r="109" spans="1:11" x14ac:dyDescent="0.25">
      <c r="A109" s="150" t="s">
        <v>252</v>
      </c>
      <c r="B109" s="150" t="s">
        <v>614</v>
      </c>
      <c r="C109" s="150" t="s">
        <v>113</v>
      </c>
      <c r="D109" s="151" t="s">
        <v>83</v>
      </c>
      <c r="E109" s="209">
        <v>1.1499999999999999</v>
      </c>
      <c r="F109" s="151" t="s">
        <v>115</v>
      </c>
      <c r="G109" s="209">
        <v>9.7000000000000003E-6</v>
      </c>
      <c r="H109" s="151" t="s">
        <v>79</v>
      </c>
      <c r="I109" s="341">
        <v>0.69</v>
      </c>
      <c r="J109" s="151" t="s">
        <v>61</v>
      </c>
      <c r="K109" s="209">
        <v>0.29800100000000002</v>
      </c>
    </row>
    <row r="110" spans="1:11" x14ac:dyDescent="0.25">
      <c r="A110" s="150" t="s">
        <v>253</v>
      </c>
      <c r="B110" s="150" t="s">
        <v>615</v>
      </c>
      <c r="C110" s="150" t="s">
        <v>119</v>
      </c>
      <c r="D110" s="151" t="s">
        <v>80</v>
      </c>
      <c r="E110" s="209">
        <v>1.86</v>
      </c>
      <c r="F110" s="151" t="s">
        <v>61</v>
      </c>
      <c r="G110" s="209">
        <v>1.55</v>
      </c>
      <c r="H110" s="151" t="s">
        <v>79</v>
      </c>
      <c r="I110" s="341">
        <v>0.84</v>
      </c>
      <c r="J110" s="151" t="s">
        <v>79</v>
      </c>
      <c r="K110" s="209">
        <v>0.19700000000000001</v>
      </c>
    </row>
    <row r="111" spans="1:11" x14ac:dyDescent="0.25">
      <c r="A111" s="150" t="s">
        <v>254</v>
      </c>
      <c r="B111" s="150" t="s">
        <v>255</v>
      </c>
      <c r="C111" s="150" t="s">
        <v>105</v>
      </c>
      <c r="D111" s="151" t="s">
        <v>80</v>
      </c>
      <c r="E111" s="209">
        <v>1.02</v>
      </c>
      <c r="F111" s="151" t="s">
        <v>115</v>
      </c>
      <c r="G111" s="209">
        <v>9.7999999999999993E-6</v>
      </c>
      <c r="H111" s="151" t="s">
        <v>79</v>
      </c>
      <c r="I111" s="341">
        <v>0.85000299999999995</v>
      </c>
      <c r="J111" s="151" t="s">
        <v>61</v>
      </c>
      <c r="K111" s="209">
        <v>0.20300000000000001</v>
      </c>
    </row>
    <row r="112" spans="1:11" x14ac:dyDescent="0.25">
      <c r="A112" s="150" t="s">
        <v>256</v>
      </c>
      <c r="B112" s="150" t="s">
        <v>616</v>
      </c>
      <c r="C112" s="150" t="s">
        <v>527</v>
      </c>
      <c r="D112" s="151" t="s">
        <v>80</v>
      </c>
      <c r="E112" s="209">
        <v>1.87</v>
      </c>
      <c r="F112" s="151" t="s">
        <v>115</v>
      </c>
      <c r="G112" s="209">
        <v>9.9000000000000001E-6</v>
      </c>
      <c r="H112" s="151" t="s">
        <v>61</v>
      </c>
      <c r="I112" s="341">
        <v>1.340001</v>
      </c>
      <c r="J112" s="151" t="s">
        <v>61</v>
      </c>
      <c r="K112" s="209">
        <v>0.345001</v>
      </c>
    </row>
    <row r="113" spans="1:11" x14ac:dyDescent="0.25">
      <c r="A113" s="150" t="s">
        <v>257</v>
      </c>
      <c r="B113" s="150" t="s">
        <v>617</v>
      </c>
      <c r="C113" s="150" t="s">
        <v>113</v>
      </c>
      <c r="D113" s="151" t="s">
        <v>80</v>
      </c>
      <c r="E113" s="209">
        <v>1.9500010000000001</v>
      </c>
      <c r="F113" s="151" t="s">
        <v>115</v>
      </c>
      <c r="G113" s="209">
        <v>1.0000000000000001E-5</v>
      </c>
      <c r="H113" s="151" t="s">
        <v>79</v>
      </c>
      <c r="I113" s="341">
        <v>0.99</v>
      </c>
      <c r="J113" s="151" t="s">
        <v>61</v>
      </c>
      <c r="K113" s="209">
        <v>0.283001</v>
      </c>
    </row>
    <row r="114" spans="1:11" x14ac:dyDescent="0.25">
      <c r="A114" s="150" t="s">
        <v>258</v>
      </c>
      <c r="B114" s="150" t="s">
        <v>259</v>
      </c>
      <c r="C114" s="150" t="s">
        <v>117</v>
      </c>
      <c r="D114" s="151" t="s">
        <v>79</v>
      </c>
      <c r="E114" s="209">
        <v>2.4900000000000002</v>
      </c>
      <c r="F114" s="151" t="s">
        <v>61</v>
      </c>
      <c r="G114" s="209">
        <v>2.75</v>
      </c>
      <c r="H114" s="151" t="s">
        <v>61</v>
      </c>
      <c r="I114" s="341">
        <v>1.44</v>
      </c>
      <c r="J114" s="151" t="s">
        <v>61</v>
      </c>
      <c r="K114" s="209">
        <v>0.39600099999999999</v>
      </c>
    </row>
    <row r="115" spans="1:11" x14ac:dyDescent="0.25">
      <c r="A115" s="150" t="s">
        <v>260</v>
      </c>
      <c r="B115" s="150" t="s">
        <v>618</v>
      </c>
      <c r="C115" s="150" t="s">
        <v>112</v>
      </c>
      <c r="D115" s="151" t="s">
        <v>80</v>
      </c>
      <c r="E115" s="209">
        <v>1.4100010000000001</v>
      </c>
      <c r="F115" s="151" t="s">
        <v>115</v>
      </c>
      <c r="G115" s="209">
        <v>1.01E-5</v>
      </c>
      <c r="H115" s="151" t="s">
        <v>79</v>
      </c>
      <c r="I115" s="341">
        <v>0.79000099999999995</v>
      </c>
      <c r="J115" s="151" t="s">
        <v>61</v>
      </c>
      <c r="K115" s="209">
        <v>0.29099999999999998</v>
      </c>
    </row>
    <row r="116" spans="1:11" x14ac:dyDescent="0.25">
      <c r="A116" s="150" t="s">
        <v>261</v>
      </c>
      <c r="B116" s="150" t="s">
        <v>262</v>
      </c>
      <c r="C116" s="150" t="s">
        <v>105</v>
      </c>
      <c r="D116" s="151" t="s">
        <v>115</v>
      </c>
      <c r="E116" s="209">
        <v>5.5000000000000002E-5</v>
      </c>
      <c r="F116" s="151" t="s">
        <v>115</v>
      </c>
      <c r="G116" s="209">
        <v>1.0200000000000001E-5</v>
      </c>
      <c r="H116" s="151" t="s">
        <v>115</v>
      </c>
      <c r="I116" s="341">
        <v>6.3999999999999997E-5</v>
      </c>
      <c r="J116" s="151" t="s">
        <v>115</v>
      </c>
      <c r="K116" s="209">
        <v>1.45E-4</v>
      </c>
    </row>
    <row r="117" spans="1:11" x14ac:dyDescent="0.25">
      <c r="A117" s="150" t="s">
        <v>263</v>
      </c>
      <c r="B117" s="150" t="s">
        <v>619</v>
      </c>
      <c r="C117" s="150" t="s">
        <v>111</v>
      </c>
      <c r="D117" s="151" t="s">
        <v>115</v>
      </c>
      <c r="E117" s="209">
        <v>5.5999999999999999E-5</v>
      </c>
      <c r="F117" s="151" t="s">
        <v>115</v>
      </c>
      <c r="G117" s="209">
        <v>1.03E-5</v>
      </c>
      <c r="H117" s="151" t="s">
        <v>115</v>
      </c>
      <c r="I117" s="341">
        <v>6.4999999999999994E-5</v>
      </c>
      <c r="J117" s="151" t="s">
        <v>115</v>
      </c>
      <c r="K117" s="209">
        <v>1.44E-4</v>
      </c>
    </row>
    <row r="118" spans="1:11" x14ac:dyDescent="0.25">
      <c r="A118" s="150" t="s">
        <v>264</v>
      </c>
      <c r="B118" s="150" t="s">
        <v>620</v>
      </c>
      <c r="C118" s="150" t="s">
        <v>113</v>
      </c>
      <c r="D118" s="151" t="s">
        <v>115</v>
      </c>
      <c r="E118" s="209">
        <v>5.7000000000000003E-5</v>
      </c>
      <c r="F118" s="151" t="s">
        <v>115</v>
      </c>
      <c r="G118" s="209">
        <v>1.04E-5</v>
      </c>
      <c r="H118" s="151" t="s">
        <v>115</v>
      </c>
      <c r="I118" s="341">
        <v>6.6000000000000005E-5</v>
      </c>
      <c r="J118" s="151" t="s">
        <v>115</v>
      </c>
      <c r="K118" s="209">
        <v>1.4300000000000001E-4</v>
      </c>
    </row>
    <row r="119" spans="1:11" x14ac:dyDescent="0.25">
      <c r="A119" s="150" t="s">
        <v>265</v>
      </c>
      <c r="B119" s="150" t="s">
        <v>266</v>
      </c>
      <c r="C119" s="150" t="s">
        <v>117</v>
      </c>
      <c r="D119" s="151" t="s">
        <v>80</v>
      </c>
      <c r="E119" s="209">
        <v>2.17</v>
      </c>
      <c r="F119" s="151" t="s">
        <v>115</v>
      </c>
      <c r="G119" s="209">
        <v>1.0499999999999999E-5</v>
      </c>
      <c r="H119" s="151" t="s">
        <v>61</v>
      </c>
      <c r="I119" s="341">
        <v>1.100001</v>
      </c>
      <c r="J119" s="151" t="s">
        <v>61</v>
      </c>
      <c r="K119" s="209">
        <v>0.35099999999999998</v>
      </c>
    </row>
    <row r="120" spans="1:11" x14ac:dyDescent="0.25">
      <c r="A120" s="150" t="s">
        <v>267</v>
      </c>
      <c r="B120" s="150" t="s">
        <v>621</v>
      </c>
      <c r="C120" s="150" t="s">
        <v>118</v>
      </c>
      <c r="D120" s="151" t="s">
        <v>115</v>
      </c>
      <c r="E120" s="209">
        <v>5.8E-5</v>
      </c>
      <c r="F120" s="151" t="s">
        <v>115</v>
      </c>
      <c r="G120" s="209">
        <v>1.06E-5</v>
      </c>
      <c r="H120" s="151" t="s">
        <v>115</v>
      </c>
      <c r="I120" s="341">
        <v>6.7000000000000002E-5</v>
      </c>
      <c r="J120" s="151" t="s">
        <v>115</v>
      </c>
      <c r="K120" s="209">
        <v>1.4100000000000001E-4</v>
      </c>
    </row>
    <row r="121" spans="1:11" x14ac:dyDescent="0.25">
      <c r="A121" s="150" t="s">
        <v>268</v>
      </c>
      <c r="B121" s="150" t="s">
        <v>622</v>
      </c>
      <c r="C121" s="150" t="s">
        <v>118</v>
      </c>
      <c r="D121" s="151" t="s">
        <v>83</v>
      </c>
      <c r="E121" s="209">
        <v>0.47</v>
      </c>
      <c r="F121" s="151" t="s">
        <v>115</v>
      </c>
      <c r="G121" s="209">
        <v>1.0699999999999999E-5</v>
      </c>
      <c r="H121" s="151" t="s">
        <v>115</v>
      </c>
      <c r="I121" s="341">
        <v>6.7999999999999999E-5</v>
      </c>
      <c r="J121" s="151" t="s">
        <v>115</v>
      </c>
      <c r="K121" s="209">
        <v>1.4200000000000001E-4</v>
      </c>
    </row>
    <row r="122" spans="1:11" x14ac:dyDescent="0.25">
      <c r="A122" s="150" t="s">
        <v>461</v>
      </c>
      <c r="B122" s="150" t="s">
        <v>623</v>
      </c>
      <c r="C122" s="150" t="s">
        <v>118</v>
      </c>
      <c r="D122" s="151" t="s">
        <v>80</v>
      </c>
      <c r="E122" s="209">
        <v>1.46</v>
      </c>
      <c r="F122" s="151" t="s">
        <v>115</v>
      </c>
      <c r="G122" s="209">
        <v>1.08E-5</v>
      </c>
      <c r="H122" s="151" t="s">
        <v>115</v>
      </c>
      <c r="I122" s="341">
        <v>6.8999999999999997E-5</v>
      </c>
      <c r="J122" s="151" t="s">
        <v>115</v>
      </c>
      <c r="K122" s="209">
        <v>2.2100000000000001E-4</v>
      </c>
    </row>
    <row r="123" spans="1:11" x14ac:dyDescent="0.25">
      <c r="A123" s="150" t="s">
        <v>269</v>
      </c>
      <c r="B123" s="150" t="s">
        <v>624</v>
      </c>
      <c r="C123" s="150" t="s">
        <v>118</v>
      </c>
      <c r="D123" s="151" t="s">
        <v>115</v>
      </c>
      <c r="E123" s="209">
        <v>5.8999999999999998E-5</v>
      </c>
      <c r="F123" s="151" t="s">
        <v>115</v>
      </c>
      <c r="G123" s="209">
        <v>1.0900000000000001E-5</v>
      </c>
      <c r="H123" s="151" t="s">
        <v>115</v>
      </c>
      <c r="I123" s="341">
        <v>6.9999999999999994E-5</v>
      </c>
      <c r="J123" s="151" t="s">
        <v>115</v>
      </c>
      <c r="K123" s="209">
        <v>1.3999999999999999E-4</v>
      </c>
    </row>
    <row r="124" spans="1:11" x14ac:dyDescent="0.25">
      <c r="A124" s="150" t="s">
        <v>270</v>
      </c>
      <c r="B124" s="150" t="s">
        <v>625</v>
      </c>
      <c r="C124" s="150" t="s">
        <v>119</v>
      </c>
      <c r="D124" s="151" t="s">
        <v>115</v>
      </c>
      <c r="E124" s="209">
        <v>6.0000000000000002E-5</v>
      </c>
      <c r="F124" s="151" t="s">
        <v>115</v>
      </c>
      <c r="G124" s="209">
        <v>1.1E-5</v>
      </c>
      <c r="H124" s="151" t="s">
        <v>115</v>
      </c>
      <c r="I124" s="341">
        <v>7.1000000000000005E-5</v>
      </c>
      <c r="J124" s="151" t="s">
        <v>115</v>
      </c>
      <c r="K124" s="209">
        <v>1.3899999999999999E-4</v>
      </c>
    </row>
    <row r="125" spans="1:11" x14ac:dyDescent="0.25">
      <c r="A125" s="150" t="s">
        <v>271</v>
      </c>
      <c r="B125" s="150" t="s">
        <v>626</v>
      </c>
      <c r="C125" s="150" t="s">
        <v>111</v>
      </c>
      <c r="D125" s="151" t="s">
        <v>115</v>
      </c>
      <c r="E125" s="209">
        <v>6.0999999999999999E-5</v>
      </c>
      <c r="F125" s="151" t="s">
        <v>115</v>
      </c>
      <c r="G125" s="209">
        <v>1.11E-5</v>
      </c>
      <c r="H125" s="151" t="s">
        <v>115</v>
      </c>
      <c r="I125" s="341">
        <v>7.2000000000000002E-5</v>
      </c>
      <c r="J125" s="151" t="s">
        <v>115</v>
      </c>
      <c r="K125" s="209">
        <v>1.3799999999999999E-4</v>
      </c>
    </row>
    <row r="126" spans="1:11" x14ac:dyDescent="0.25">
      <c r="A126" s="150" t="s">
        <v>272</v>
      </c>
      <c r="B126" s="150" t="s">
        <v>627</v>
      </c>
      <c r="C126" s="150" t="s">
        <v>118</v>
      </c>
      <c r="D126" s="151" t="s">
        <v>80</v>
      </c>
      <c r="E126" s="209">
        <v>1.4600010000000001</v>
      </c>
      <c r="F126" s="151" t="s">
        <v>115</v>
      </c>
      <c r="G126" s="209">
        <v>1.1199999999999999E-5</v>
      </c>
      <c r="H126" s="151" t="s">
        <v>79</v>
      </c>
      <c r="I126" s="341">
        <v>0.65</v>
      </c>
      <c r="J126" s="151" t="s">
        <v>61</v>
      </c>
      <c r="K126" s="209">
        <v>0.27</v>
      </c>
    </row>
    <row r="127" spans="1:11" x14ac:dyDescent="0.25">
      <c r="A127" s="150" t="s">
        <v>273</v>
      </c>
      <c r="B127" s="150" t="s">
        <v>274</v>
      </c>
      <c r="C127" s="150" t="s">
        <v>105</v>
      </c>
      <c r="D127" s="151" t="s">
        <v>79</v>
      </c>
      <c r="E127" s="209">
        <v>2.72</v>
      </c>
      <c r="F127" s="151" t="s">
        <v>61</v>
      </c>
      <c r="G127" s="209">
        <v>1.92</v>
      </c>
      <c r="H127" s="151" t="s">
        <v>61</v>
      </c>
      <c r="I127" s="341">
        <v>1.2400009999999999</v>
      </c>
      <c r="J127" s="151" t="s">
        <v>115</v>
      </c>
      <c r="K127" s="209">
        <v>1.37E-4</v>
      </c>
    </row>
    <row r="128" spans="1:11" x14ac:dyDescent="0.25">
      <c r="A128" s="150" t="s">
        <v>275</v>
      </c>
      <c r="B128" s="150" t="s">
        <v>628</v>
      </c>
      <c r="C128" s="150" t="s">
        <v>118</v>
      </c>
      <c r="D128" s="151" t="s">
        <v>115</v>
      </c>
      <c r="E128" s="209">
        <v>6.2000000000000003E-5</v>
      </c>
      <c r="F128" s="151" t="s">
        <v>115</v>
      </c>
      <c r="G128" s="209">
        <v>1.13E-5</v>
      </c>
      <c r="H128" s="151" t="s">
        <v>115</v>
      </c>
      <c r="I128" s="341">
        <v>7.2999999999999999E-5</v>
      </c>
      <c r="J128" s="151" t="s">
        <v>115</v>
      </c>
      <c r="K128" s="209">
        <v>1.36E-4</v>
      </c>
    </row>
    <row r="129" spans="1:11" x14ac:dyDescent="0.25">
      <c r="A129" s="150" t="s">
        <v>276</v>
      </c>
      <c r="B129" s="150" t="s">
        <v>629</v>
      </c>
      <c r="C129" s="150" t="s">
        <v>118</v>
      </c>
      <c r="D129" s="151" t="s">
        <v>83</v>
      </c>
      <c r="E129" s="209">
        <v>0.75000100000000003</v>
      </c>
      <c r="F129" s="151" t="s">
        <v>115</v>
      </c>
      <c r="G129" s="209">
        <v>1.1399999999999999E-5</v>
      </c>
      <c r="H129" s="151" t="s">
        <v>79</v>
      </c>
      <c r="I129" s="341">
        <v>0.32</v>
      </c>
      <c r="J129" s="151" t="s">
        <v>115</v>
      </c>
      <c r="K129" s="209">
        <v>1.35E-4</v>
      </c>
    </row>
    <row r="130" spans="1:11" x14ac:dyDescent="0.25">
      <c r="A130" s="150" t="s">
        <v>277</v>
      </c>
      <c r="B130" s="150" t="s">
        <v>630</v>
      </c>
      <c r="C130" s="150" t="s">
        <v>111</v>
      </c>
      <c r="D130" s="151" t="s">
        <v>79</v>
      </c>
      <c r="E130" s="209">
        <v>2.300001</v>
      </c>
      <c r="F130" s="151" t="s">
        <v>61</v>
      </c>
      <c r="G130" s="209">
        <v>2.2999999999999998</v>
      </c>
      <c r="H130" s="151" t="s">
        <v>61</v>
      </c>
      <c r="I130" s="341">
        <v>1.2700009999999999</v>
      </c>
      <c r="J130" s="151" t="s">
        <v>61</v>
      </c>
      <c r="K130" s="209">
        <v>0.27600200000000003</v>
      </c>
    </row>
    <row r="131" spans="1:11" x14ac:dyDescent="0.25">
      <c r="A131" s="150" t="s">
        <v>278</v>
      </c>
      <c r="B131" s="150" t="s">
        <v>631</v>
      </c>
      <c r="C131" s="150" t="s">
        <v>111</v>
      </c>
      <c r="D131" s="151" t="s">
        <v>115</v>
      </c>
      <c r="E131" s="209">
        <v>6.3E-5</v>
      </c>
      <c r="F131" s="151" t="s">
        <v>115</v>
      </c>
      <c r="G131" s="209">
        <v>1.15E-5</v>
      </c>
      <c r="H131" s="151" t="s">
        <v>115</v>
      </c>
      <c r="I131" s="341">
        <v>7.3999999999999996E-5</v>
      </c>
      <c r="J131" s="151" t="s">
        <v>115</v>
      </c>
      <c r="K131" s="209">
        <v>1.34E-4</v>
      </c>
    </row>
    <row r="132" spans="1:11" x14ac:dyDescent="0.25">
      <c r="A132" s="150" t="s">
        <v>279</v>
      </c>
      <c r="B132" s="150" t="s">
        <v>632</v>
      </c>
      <c r="C132" s="150" t="s">
        <v>118</v>
      </c>
      <c r="D132" s="151" t="s">
        <v>115</v>
      </c>
      <c r="E132" s="209">
        <v>6.3999999999999997E-5</v>
      </c>
      <c r="F132" s="151" t="s">
        <v>115</v>
      </c>
      <c r="G132" s="209">
        <v>1.1600000000000001E-5</v>
      </c>
      <c r="H132" s="151" t="s">
        <v>115</v>
      </c>
      <c r="I132" s="341">
        <v>7.4999999999999993E-5</v>
      </c>
      <c r="J132" s="151" t="s">
        <v>115</v>
      </c>
      <c r="K132" s="209">
        <v>1.3300000000000001E-4</v>
      </c>
    </row>
    <row r="133" spans="1:11" x14ac:dyDescent="0.25">
      <c r="A133" s="150" t="s">
        <v>280</v>
      </c>
      <c r="B133" s="150" t="s">
        <v>633</v>
      </c>
      <c r="C133" s="150" t="s">
        <v>119</v>
      </c>
      <c r="D133" s="151" t="s">
        <v>115</v>
      </c>
      <c r="E133" s="209">
        <v>6.4999999999999994E-5</v>
      </c>
      <c r="F133" s="151" t="s">
        <v>115</v>
      </c>
      <c r="G133" s="209">
        <v>1.17E-5</v>
      </c>
      <c r="H133" s="151" t="s">
        <v>115</v>
      </c>
      <c r="I133" s="341">
        <v>7.6000000000000004E-5</v>
      </c>
      <c r="J133" s="151" t="s">
        <v>115</v>
      </c>
      <c r="K133" s="209">
        <v>1.3200000000000001E-4</v>
      </c>
    </row>
    <row r="134" spans="1:11" x14ac:dyDescent="0.25">
      <c r="A134" s="150" t="s">
        <v>281</v>
      </c>
      <c r="B134" s="150" t="s">
        <v>634</v>
      </c>
      <c r="C134" s="150" t="s">
        <v>113</v>
      </c>
      <c r="D134" s="151" t="s">
        <v>80</v>
      </c>
      <c r="E134" s="209">
        <v>2.2599999999999998</v>
      </c>
      <c r="F134" s="151" t="s">
        <v>115</v>
      </c>
      <c r="G134" s="209">
        <v>1.1800000000000001E-5</v>
      </c>
      <c r="H134" s="151" t="s">
        <v>61</v>
      </c>
      <c r="I134" s="341">
        <v>1.21</v>
      </c>
      <c r="J134" s="151" t="s">
        <v>61</v>
      </c>
      <c r="K134" s="209">
        <v>0.35199999999999998</v>
      </c>
    </row>
    <row r="135" spans="1:11" x14ac:dyDescent="0.25">
      <c r="A135" s="150" t="s">
        <v>282</v>
      </c>
      <c r="B135" s="150" t="s">
        <v>635</v>
      </c>
      <c r="C135" s="150" t="s">
        <v>112</v>
      </c>
      <c r="D135" s="151" t="s">
        <v>80</v>
      </c>
      <c r="E135" s="209">
        <v>1.330001</v>
      </c>
      <c r="F135" s="151" t="s">
        <v>115</v>
      </c>
      <c r="G135" s="209">
        <v>1.19E-5</v>
      </c>
      <c r="H135" s="151" t="s">
        <v>79</v>
      </c>
      <c r="I135" s="341">
        <v>0.86000100000000002</v>
      </c>
      <c r="J135" s="151" t="s">
        <v>79</v>
      </c>
      <c r="K135" s="209">
        <v>0.22900000000000001</v>
      </c>
    </row>
    <row r="136" spans="1:11" x14ac:dyDescent="0.25">
      <c r="A136" s="150" t="s">
        <v>283</v>
      </c>
      <c r="B136" s="150" t="s">
        <v>636</v>
      </c>
      <c r="C136" s="150" t="s">
        <v>107</v>
      </c>
      <c r="D136" s="151" t="s">
        <v>115</v>
      </c>
      <c r="E136" s="209">
        <v>6.6000000000000005E-5</v>
      </c>
      <c r="F136" s="151" t="s">
        <v>115</v>
      </c>
      <c r="G136" s="209">
        <v>1.2E-5</v>
      </c>
      <c r="H136" s="151" t="s">
        <v>115</v>
      </c>
      <c r="I136" s="341">
        <v>7.7000000000000001E-5</v>
      </c>
      <c r="J136" s="151" t="s">
        <v>115</v>
      </c>
      <c r="K136" s="209">
        <v>1.3100000000000001E-4</v>
      </c>
    </row>
    <row r="137" spans="1:11" x14ac:dyDescent="0.25">
      <c r="A137" s="150" t="s">
        <v>284</v>
      </c>
      <c r="B137" s="150" t="s">
        <v>637</v>
      </c>
      <c r="C137" s="150" t="s">
        <v>527</v>
      </c>
      <c r="D137" s="151" t="s">
        <v>80</v>
      </c>
      <c r="E137" s="209">
        <v>2.0099999999999998</v>
      </c>
      <c r="F137" s="151" t="s">
        <v>115</v>
      </c>
      <c r="G137" s="209">
        <v>1.2099999999999999E-5</v>
      </c>
      <c r="H137" s="151" t="s">
        <v>61</v>
      </c>
      <c r="I137" s="341">
        <v>1.1000019999999999</v>
      </c>
      <c r="J137" s="151" t="s">
        <v>61</v>
      </c>
      <c r="K137" s="209">
        <v>0.33400000000000002</v>
      </c>
    </row>
    <row r="138" spans="1:11" x14ac:dyDescent="0.25">
      <c r="A138" s="150" t="s">
        <v>285</v>
      </c>
      <c r="B138" s="150" t="s">
        <v>638</v>
      </c>
      <c r="C138" s="150" t="s">
        <v>118</v>
      </c>
      <c r="D138" s="151" t="s">
        <v>61</v>
      </c>
      <c r="E138" s="209">
        <v>5.71</v>
      </c>
      <c r="F138" s="151" t="s">
        <v>115</v>
      </c>
      <c r="G138" s="209">
        <v>1.22E-5</v>
      </c>
      <c r="H138" s="151" t="s">
        <v>115</v>
      </c>
      <c r="I138" s="341">
        <v>7.7999999999999999E-5</v>
      </c>
      <c r="J138" s="151" t="s">
        <v>115</v>
      </c>
      <c r="K138" s="209">
        <v>1.2999999999999999E-4</v>
      </c>
    </row>
    <row r="139" spans="1:11" x14ac:dyDescent="0.25">
      <c r="A139" s="150" t="s">
        <v>286</v>
      </c>
      <c r="B139" s="150" t="s">
        <v>639</v>
      </c>
      <c r="C139" s="150" t="s">
        <v>119</v>
      </c>
      <c r="D139" s="151" t="s">
        <v>83</v>
      </c>
      <c r="E139" s="209">
        <v>1.04</v>
      </c>
      <c r="F139" s="151" t="s">
        <v>115</v>
      </c>
      <c r="G139" s="209">
        <v>1.2300000000000001E-5</v>
      </c>
      <c r="H139" s="151" t="s">
        <v>115</v>
      </c>
      <c r="I139" s="341">
        <v>7.8999999999999996E-5</v>
      </c>
      <c r="J139" s="151" t="s">
        <v>115</v>
      </c>
      <c r="K139" s="209">
        <v>1.2899999999999999E-4</v>
      </c>
    </row>
    <row r="140" spans="1:11" x14ac:dyDescent="0.25">
      <c r="A140" s="150" t="s">
        <v>287</v>
      </c>
      <c r="B140" s="150" t="s">
        <v>640</v>
      </c>
      <c r="C140" s="150" t="s">
        <v>119</v>
      </c>
      <c r="D140" s="151" t="s">
        <v>115</v>
      </c>
      <c r="E140" s="209">
        <v>6.7000000000000002E-5</v>
      </c>
      <c r="F140" s="151" t="s">
        <v>115</v>
      </c>
      <c r="G140" s="209">
        <v>1.24E-5</v>
      </c>
      <c r="H140" s="151" t="s">
        <v>115</v>
      </c>
      <c r="I140" s="341">
        <v>8.0000000000000007E-5</v>
      </c>
      <c r="J140" s="151" t="s">
        <v>115</v>
      </c>
      <c r="K140" s="209">
        <v>1.2799999999999999E-4</v>
      </c>
    </row>
    <row r="141" spans="1:11" x14ac:dyDescent="0.25">
      <c r="A141" s="150" t="s">
        <v>288</v>
      </c>
      <c r="B141" s="150" t="s">
        <v>641</v>
      </c>
      <c r="C141" s="150" t="s">
        <v>111</v>
      </c>
      <c r="D141" s="151" t="s">
        <v>115</v>
      </c>
      <c r="E141" s="209">
        <v>6.7999999999999999E-5</v>
      </c>
      <c r="F141" s="151" t="s">
        <v>115</v>
      </c>
      <c r="G141" s="209">
        <v>1.2500000000000001E-5</v>
      </c>
      <c r="H141" s="151" t="s">
        <v>115</v>
      </c>
      <c r="I141" s="341">
        <v>8.1000000000000004E-5</v>
      </c>
      <c r="J141" s="151" t="s">
        <v>115</v>
      </c>
      <c r="K141" s="209">
        <v>1.27E-4</v>
      </c>
    </row>
    <row r="142" spans="1:11" x14ac:dyDescent="0.25">
      <c r="A142" s="150" t="s">
        <v>289</v>
      </c>
      <c r="B142" s="150" t="s">
        <v>642</v>
      </c>
      <c r="C142" s="150" t="s">
        <v>118</v>
      </c>
      <c r="D142" s="151" t="s">
        <v>115</v>
      </c>
      <c r="E142" s="209">
        <v>6.8999999999999997E-5</v>
      </c>
      <c r="F142" s="151" t="s">
        <v>115</v>
      </c>
      <c r="G142" s="209">
        <v>1.26E-5</v>
      </c>
      <c r="H142" s="151" t="s">
        <v>115</v>
      </c>
      <c r="I142" s="341">
        <v>8.2000000000000001E-5</v>
      </c>
      <c r="J142" s="151" t="s">
        <v>115</v>
      </c>
      <c r="K142" s="209">
        <v>1.26E-4</v>
      </c>
    </row>
    <row r="143" spans="1:11" x14ac:dyDescent="0.25">
      <c r="A143" s="150" t="s">
        <v>290</v>
      </c>
      <c r="B143" s="150" t="s">
        <v>643</v>
      </c>
      <c r="C143" s="150" t="s">
        <v>111</v>
      </c>
      <c r="D143" s="151" t="s">
        <v>115</v>
      </c>
      <c r="E143" s="209">
        <v>6.9999999999999994E-5</v>
      </c>
      <c r="F143" s="151" t="s">
        <v>115</v>
      </c>
      <c r="G143" s="209">
        <v>1.27E-5</v>
      </c>
      <c r="H143" s="151" t="s">
        <v>115</v>
      </c>
      <c r="I143" s="341">
        <v>8.2999999999999998E-5</v>
      </c>
      <c r="J143" s="151" t="s">
        <v>115</v>
      </c>
      <c r="K143" s="209">
        <v>1.25E-4</v>
      </c>
    </row>
    <row r="144" spans="1:11" x14ac:dyDescent="0.25">
      <c r="A144" s="150" t="s">
        <v>291</v>
      </c>
      <c r="B144" s="150" t="s">
        <v>644</v>
      </c>
      <c r="C144" s="150" t="s">
        <v>112</v>
      </c>
      <c r="D144" s="151" t="s">
        <v>79</v>
      </c>
      <c r="E144" s="209">
        <v>2.59</v>
      </c>
      <c r="F144" s="151" t="s">
        <v>61</v>
      </c>
      <c r="G144" s="209">
        <v>1.68</v>
      </c>
      <c r="H144" s="151" t="s">
        <v>79</v>
      </c>
      <c r="I144" s="341">
        <v>1.0900000000000001</v>
      </c>
      <c r="J144" s="151" t="s">
        <v>61</v>
      </c>
      <c r="K144" s="209">
        <v>0.308</v>
      </c>
    </row>
    <row r="145" spans="1:11" x14ac:dyDescent="0.25">
      <c r="A145" s="150" t="s">
        <v>292</v>
      </c>
      <c r="B145" s="150" t="s">
        <v>293</v>
      </c>
      <c r="C145" s="150" t="s">
        <v>105</v>
      </c>
      <c r="D145" s="151" t="s">
        <v>79</v>
      </c>
      <c r="E145" s="209">
        <v>2.7200009999999999</v>
      </c>
      <c r="F145" s="151" t="s">
        <v>61</v>
      </c>
      <c r="G145" s="209">
        <v>2.54</v>
      </c>
      <c r="H145" s="151" t="s">
        <v>61</v>
      </c>
      <c r="I145" s="341">
        <v>1.270003</v>
      </c>
      <c r="J145" s="151" t="s">
        <v>61</v>
      </c>
      <c r="K145" s="209">
        <v>0.34399999999999997</v>
      </c>
    </row>
    <row r="146" spans="1:11" x14ac:dyDescent="0.25">
      <c r="A146" s="150" t="s">
        <v>294</v>
      </c>
      <c r="B146" s="150" t="s">
        <v>645</v>
      </c>
      <c r="C146" s="150" t="s">
        <v>107</v>
      </c>
      <c r="D146" s="151" t="s">
        <v>79</v>
      </c>
      <c r="E146" s="209">
        <v>2.63</v>
      </c>
      <c r="F146" s="151" t="s">
        <v>61</v>
      </c>
      <c r="G146" s="209">
        <v>2.82</v>
      </c>
      <c r="H146" s="151" t="s">
        <v>61</v>
      </c>
      <c r="I146" s="341">
        <v>1.2000010000000001</v>
      </c>
      <c r="J146" s="151" t="s">
        <v>61</v>
      </c>
      <c r="K146" s="209">
        <v>0.36899999999999999</v>
      </c>
    </row>
    <row r="147" spans="1:11" x14ac:dyDescent="0.25">
      <c r="A147" s="150" t="s">
        <v>295</v>
      </c>
      <c r="B147" s="150" t="s">
        <v>646</v>
      </c>
      <c r="C147" s="150" t="s">
        <v>118</v>
      </c>
      <c r="D147" s="151" t="s">
        <v>61</v>
      </c>
      <c r="E147" s="209">
        <v>4.38</v>
      </c>
      <c r="F147" s="151" t="s">
        <v>115</v>
      </c>
      <c r="G147" s="209">
        <v>1.2799999999999999E-5</v>
      </c>
      <c r="H147" s="151" t="s">
        <v>115</v>
      </c>
      <c r="I147" s="341">
        <v>8.3999999999999995E-5</v>
      </c>
      <c r="J147" s="151" t="s">
        <v>115</v>
      </c>
      <c r="K147" s="209">
        <v>1.2400000000000001E-4</v>
      </c>
    </row>
    <row r="148" spans="1:11" x14ac:dyDescent="0.25">
      <c r="A148" s="150" t="s">
        <v>296</v>
      </c>
      <c r="B148" s="150" t="s">
        <v>647</v>
      </c>
      <c r="C148" s="150" t="s">
        <v>111</v>
      </c>
      <c r="D148" s="151" t="s">
        <v>115</v>
      </c>
      <c r="E148" s="209">
        <v>7.1000000000000005E-5</v>
      </c>
      <c r="F148" s="151" t="s">
        <v>115</v>
      </c>
      <c r="G148" s="209">
        <v>1.29E-5</v>
      </c>
      <c r="H148" s="151" t="s">
        <v>115</v>
      </c>
      <c r="I148" s="341">
        <v>8.5000000000000006E-5</v>
      </c>
      <c r="J148" s="151" t="s">
        <v>115</v>
      </c>
      <c r="K148" s="209">
        <v>1.2300000000000001E-4</v>
      </c>
    </row>
    <row r="149" spans="1:11" x14ac:dyDescent="0.25">
      <c r="A149" s="150" t="s">
        <v>297</v>
      </c>
      <c r="B149" s="150" t="s">
        <v>648</v>
      </c>
      <c r="C149" s="150" t="s">
        <v>107</v>
      </c>
      <c r="D149" s="151" t="s">
        <v>115</v>
      </c>
      <c r="E149" s="209">
        <v>7.2000000000000002E-5</v>
      </c>
      <c r="F149" s="151" t="s">
        <v>115</v>
      </c>
      <c r="G149" s="209">
        <v>1.2999999999999999E-5</v>
      </c>
      <c r="H149" s="151" t="s">
        <v>115</v>
      </c>
      <c r="I149" s="341">
        <v>8.6000000000000003E-5</v>
      </c>
      <c r="J149" s="151" t="s">
        <v>115</v>
      </c>
      <c r="K149" s="209">
        <v>1.22E-4</v>
      </c>
    </row>
    <row r="150" spans="1:11" x14ac:dyDescent="0.25">
      <c r="A150" s="150" t="s">
        <v>298</v>
      </c>
      <c r="B150" s="150" t="s">
        <v>649</v>
      </c>
      <c r="C150" s="150" t="s">
        <v>118</v>
      </c>
      <c r="D150" s="151" t="s">
        <v>83</v>
      </c>
      <c r="E150" s="209">
        <v>0.96</v>
      </c>
      <c r="F150" s="151" t="s">
        <v>115</v>
      </c>
      <c r="G150" s="209">
        <v>1.31E-5</v>
      </c>
      <c r="H150" s="151" t="s">
        <v>79</v>
      </c>
      <c r="I150" s="341">
        <v>0.51000100000000004</v>
      </c>
      <c r="J150" s="151" t="s">
        <v>115</v>
      </c>
      <c r="K150" s="209">
        <v>1.21E-4</v>
      </c>
    </row>
    <row r="151" spans="1:11" x14ac:dyDescent="0.25">
      <c r="A151" s="150" t="s">
        <v>299</v>
      </c>
      <c r="B151" s="150" t="s">
        <v>650</v>
      </c>
      <c r="C151" s="150" t="s">
        <v>107</v>
      </c>
      <c r="D151" s="151" t="s">
        <v>80</v>
      </c>
      <c r="E151" s="209">
        <v>1.25</v>
      </c>
      <c r="F151" s="151" t="s">
        <v>115</v>
      </c>
      <c r="G151" s="209">
        <v>1.3200000000000001E-5</v>
      </c>
      <c r="H151" s="151" t="s">
        <v>115</v>
      </c>
      <c r="I151" s="341">
        <v>8.7000000000000001E-5</v>
      </c>
      <c r="J151" s="151" t="s">
        <v>115</v>
      </c>
      <c r="K151" s="209">
        <v>1.2E-4</v>
      </c>
    </row>
    <row r="152" spans="1:11" x14ac:dyDescent="0.25">
      <c r="A152" s="150" t="s">
        <v>300</v>
      </c>
      <c r="B152" s="150" t="s">
        <v>651</v>
      </c>
      <c r="C152" s="150" t="s">
        <v>118</v>
      </c>
      <c r="D152" s="151" t="s">
        <v>80</v>
      </c>
      <c r="E152" s="209">
        <v>1.800001</v>
      </c>
      <c r="F152" s="151" t="s">
        <v>115</v>
      </c>
      <c r="G152" s="209">
        <v>1.33E-5</v>
      </c>
      <c r="H152" s="151" t="s">
        <v>61</v>
      </c>
      <c r="I152" s="341">
        <v>1.21001</v>
      </c>
      <c r="J152" s="151" t="s">
        <v>61</v>
      </c>
      <c r="K152" s="209">
        <v>0.30400100000000002</v>
      </c>
    </row>
    <row r="153" spans="1:11" x14ac:dyDescent="0.25">
      <c r="A153" s="150" t="s">
        <v>301</v>
      </c>
      <c r="B153" s="150" t="s">
        <v>302</v>
      </c>
      <c r="C153" s="150" t="s">
        <v>117</v>
      </c>
      <c r="D153" s="151" t="s">
        <v>115</v>
      </c>
      <c r="E153" s="209">
        <v>7.2999999999999999E-5</v>
      </c>
      <c r="F153" s="151" t="s">
        <v>115</v>
      </c>
      <c r="G153" s="209">
        <v>1.34E-5</v>
      </c>
      <c r="H153" s="151" t="s">
        <v>115</v>
      </c>
      <c r="I153" s="341">
        <v>8.7999999999999998E-5</v>
      </c>
      <c r="J153" s="151" t="s">
        <v>115</v>
      </c>
      <c r="K153" s="209">
        <v>1.1900000000000001E-4</v>
      </c>
    </row>
    <row r="154" spans="1:11" x14ac:dyDescent="0.25">
      <c r="A154" s="150" t="s">
        <v>303</v>
      </c>
      <c r="B154" s="150" t="s">
        <v>652</v>
      </c>
      <c r="C154" s="150" t="s">
        <v>119</v>
      </c>
      <c r="D154" s="151" t="s">
        <v>83</v>
      </c>
      <c r="E154" s="209">
        <v>0.92000199999999999</v>
      </c>
      <c r="F154" s="151" t="s">
        <v>115</v>
      </c>
      <c r="G154" s="209">
        <v>1.3499999999999999E-5</v>
      </c>
      <c r="H154" s="151" t="s">
        <v>79</v>
      </c>
      <c r="I154" s="341">
        <v>0.73000100000000001</v>
      </c>
      <c r="J154" s="151" t="s">
        <v>115</v>
      </c>
      <c r="K154" s="209">
        <v>1.18E-4</v>
      </c>
    </row>
    <row r="155" spans="1:11" x14ac:dyDescent="0.25">
      <c r="A155" s="150" t="s">
        <v>304</v>
      </c>
      <c r="B155" s="150" t="s">
        <v>653</v>
      </c>
      <c r="C155" s="150" t="s">
        <v>107</v>
      </c>
      <c r="D155" s="151" t="s">
        <v>66</v>
      </c>
      <c r="E155" s="209">
        <v>6.42</v>
      </c>
      <c r="F155" s="151" t="s">
        <v>61</v>
      </c>
      <c r="G155" s="209">
        <v>4.3600000000000003</v>
      </c>
      <c r="H155" s="151" t="s">
        <v>66</v>
      </c>
      <c r="I155" s="341">
        <v>2.36</v>
      </c>
      <c r="J155" s="151" t="s">
        <v>66</v>
      </c>
      <c r="K155" s="209">
        <v>0.57099999999999995</v>
      </c>
    </row>
    <row r="156" spans="1:11" x14ac:dyDescent="0.25">
      <c r="A156" s="150" t="s">
        <v>305</v>
      </c>
      <c r="B156" s="150" t="s">
        <v>654</v>
      </c>
      <c r="C156" s="150" t="s">
        <v>119</v>
      </c>
      <c r="D156" s="151" t="s">
        <v>115</v>
      </c>
      <c r="E156" s="209">
        <v>7.3999999999999996E-5</v>
      </c>
      <c r="F156" s="151" t="s">
        <v>115</v>
      </c>
      <c r="G156" s="209">
        <v>1.36E-5</v>
      </c>
      <c r="H156" s="151" t="s">
        <v>115</v>
      </c>
      <c r="I156" s="341">
        <v>8.8999999999999995E-5</v>
      </c>
      <c r="J156" s="151" t="s">
        <v>115</v>
      </c>
      <c r="K156" s="209">
        <v>1.17E-4</v>
      </c>
    </row>
    <row r="157" spans="1:11" x14ac:dyDescent="0.25">
      <c r="A157" s="150" t="s">
        <v>306</v>
      </c>
      <c r="B157" s="150" t="s">
        <v>655</v>
      </c>
      <c r="C157" s="150" t="s">
        <v>107</v>
      </c>
      <c r="D157" s="151" t="s">
        <v>80</v>
      </c>
      <c r="E157" s="209">
        <v>2.0100009999999999</v>
      </c>
      <c r="F157" s="151" t="s">
        <v>115</v>
      </c>
      <c r="G157" s="209">
        <v>1.3699999999999999E-5</v>
      </c>
      <c r="H157" s="151" t="s">
        <v>79</v>
      </c>
      <c r="I157" s="341">
        <v>0.65000100000000005</v>
      </c>
      <c r="J157" s="151" t="s">
        <v>115</v>
      </c>
      <c r="K157" s="209">
        <v>1.16E-4</v>
      </c>
    </row>
    <row r="158" spans="1:11" x14ac:dyDescent="0.25">
      <c r="A158" s="150" t="s">
        <v>307</v>
      </c>
      <c r="B158" s="150" t="s">
        <v>656</v>
      </c>
      <c r="C158" s="150" t="s">
        <v>527</v>
      </c>
      <c r="D158" s="151" t="s">
        <v>83</v>
      </c>
      <c r="E158" s="209">
        <v>0.79</v>
      </c>
      <c r="F158" s="151" t="s">
        <v>115</v>
      </c>
      <c r="G158" s="209">
        <v>1.38E-5</v>
      </c>
      <c r="H158" s="151" t="s">
        <v>79</v>
      </c>
      <c r="I158" s="341">
        <v>0.56000099999999997</v>
      </c>
      <c r="J158" s="151" t="s">
        <v>79</v>
      </c>
      <c r="K158" s="209">
        <v>0.17599999999999999</v>
      </c>
    </row>
    <row r="159" spans="1:11" x14ac:dyDescent="0.25">
      <c r="A159" s="150" t="s">
        <v>308</v>
      </c>
      <c r="B159" s="150" t="s">
        <v>657</v>
      </c>
      <c r="C159" s="150" t="s">
        <v>527</v>
      </c>
      <c r="D159" s="151" t="s">
        <v>80</v>
      </c>
      <c r="E159" s="209">
        <v>1.060001</v>
      </c>
      <c r="F159" s="151" t="s">
        <v>61</v>
      </c>
      <c r="G159" s="209">
        <v>1.79</v>
      </c>
      <c r="H159" s="151" t="s">
        <v>79</v>
      </c>
      <c r="I159" s="341">
        <v>0.58000099999999999</v>
      </c>
      <c r="J159" s="151" t="s">
        <v>61</v>
      </c>
      <c r="K159" s="209">
        <v>0.2</v>
      </c>
    </row>
    <row r="160" spans="1:11" x14ac:dyDescent="0.25">
      <c r="A160" s="150" t="s">
        <v>309</v>
      </c>
      <c r="B160" s="150" t="s">
        <v>310</v>
      </c>
      <c r="C160" s="150" t="s">
        <v>117</v>
      </c>
      <c r="D160" s="151" t="s">
        <v>79</v>
      </c>
      <c r="E160" s="209">
        <v>3.34</v>
      </c>
      <c r="F160" s="151" t="s">
        <v>61</v>
      </c>
      <c r="G160" s="209">
        <v>2.98</v>
      </c>
      <c r="H160" s="151" t="s">
        <v>61</v>
      </c>
      <c r="I160" s="341">
        <v>1.39</v>
      </c>
      <c r="J160" s="151" t="s">
        <v>66</v>
      </c>
      <c r="K160" s="209">
        <v>0.41099999999999998</v>
      </c>
    </row>
    <row r="161" spans="1:11" x14ac:dyDescent="0.25">
      <c r="A161" s="150" t="s">
        <v>311</v>
      </c>
      <c r="B161" s="150" t="s">
        <v>658</v>
      </c>
      <c r="C161" s="150" t="s">
        <v>113</v>
      </c>
      <c r="D161" s="151" t="s">
        <v>83</v>
      </c>
      <c r="E161" s="209">
        <v>1.150002</v>
      </c>
      <c r="F161" s="151" t="s">
        <v>115</v>
      </c>
      <c r="G161" s="209">
        <v>1.3900000000000001E-5</v>
      </c>
      <c r="H161" s="151" t="s">
        <v>79</v>
      </c>
      <c r="I161" s="341">
        <v>0.71000300000000005</v>
      </c>
      <c r="J161" s="151" t="s">
        <v>115</v>
      </c>
      <c r="K161" s="209">
        <v>1.15E-4</v>
      </c>
    </row>
    <row r="162" spans="1:11" x14ac:dyDescent="0.25">
      <c r="A162" s="150" t="s">
        <v>312</v>
      </c>
      <c r="B162" s="150" t="s">
        <v>659</v>
      </c>
      <c r="C162" s="150" t="s">
        <v>107</v>
      </c>
      <c r="D162" s="151" t="s">
        <v>115</v>
      </c>
      <c r="E162" s="209">
        <v>7.4999999999999993E-5</v>
      </c>
      <c r="F162" s="151" t="s">
        <v>115</v>
      </c>
      <c r="G162" s="209">
        <v>1.4E-5</v>
      </c>
      <c r="H162" s="151" t="s">
        <v>115</v>
      </c>
      <c r="I162" s="341">
        <v>9.0000000000000006E-5</v>
      </c>
      <c r="J162" s="151" t="s">
        <v>115</v>
      </c>
      <c r="K162" s="209">
        <v>1.1400000000000001E-4</v>
      </c>
    </row>
    <row r="163" spans="1:11" x14ac:dyDescent="0.25">
      <c r="A163" s="150" t="s">
        <v>313</v>
      </c>
      <c r="B163" s="150" t="s">
        <v>314</v>
      </c>
      <c r="C163" s="150" t="s">
        <v>105</v>
      </c>
      <c r="D163" s="151" t="s">
        <v>115</v>
      </c>
      <c r="E163" s="209">
        <v>7.6000000000000004E-5</v>
      </c>
      <c r="F163" s="151" t="s">
        <v>115</v>
      </c>
      <c r="G163" s="209">
        <v>1.4100000000000001E-5</v>
      </c>
      <c r="H163" s="151" t="s">
        <v>115</v>
      </c>
      <c r="I163" s="341">
        <v>9.1000000000000003E-5</v>
      </c>
      <c r="J163" s="151" t="s">
        <v>115</v>
      </c>
      <c r="K163" s="209">
        <v>1.13E-4</v>
      </c>
    </row>
    <row r="164" spans="1:11" x14ac:dyDescent="0.25">
      <c r="A164" s="150" t="s">
        <v>315</v>
      </c>
      <c r="B164" s="150" t="s">
        <v>316</v>
      </c>
      <c r="C164" s="150" t="s">
        <v>105</v>
      </c>
      <c r="D164" s="151" t="s">
        <v>115</v>
      </c>
      <c r="E164" s="209">
        <v>7.7999999999999999E-5</v>
      </c>
      <c r="F164" s="151" t="s">
        <v>115</v>
      </c>
      <c r="G164" s="209">
        <v>1.43E-5</v>
      </c>
      <c r="H164" s="151" t="s">
        <v>115</v>
      </c>
      <c r="I164" s="341">
        <v>9.2999999999999997E-5</v>
      </c>
      <c r="J164" s="151" t="s">
        <v>115</v>
      </c>
      <c r="K164" s="209">
        <v>1.11E-4</v>
      </c>
    </row>
    <row r="165" spans="1:11" x14ac:dyDescent="0.25">
      <c r="A165" s="150" t="s">
        <v>317</v>
      </c>
      <c r="B165" s="150" t="s">
        <v>318</v>
      </c>
      <c r="C165" s="150" t="s">
        <v>105</v>
      </c>
      <c r="D165" s="151" t="s">
        <v>115</v>
      </c>
      <c r="E165" s="209">
        <v>7.7000000000000001E-5</v>
      </c>
      <c r="F165" s="151" t="s">
        <v>115</v>
      </c>
      <c r="G165" s="209">
        <v>1.42E-5</v>
      </c>
      <c r="H165" s="151" t="s">
        <v>115</v>
      </c>
      <c r="I165" s="341">
        <v>9.2E-5</v>
      </c>
      <c r="J165" s="151" t="s">
        <v>115</v>
      </c>
      <c r="K165" s="209">
        <v>1.12E-4</v>
      </c>
    </row>
    <row r="166" spans="1:11" x14ac:dyDescent="0.25">
      <c r="A166" s="150" t="s">
        <v>319</v>
      </c>
      <c r="B166" s="150" t="s">
        <v>660</v>
      </c>
      <c r="C166" s="150" t="s">
        <v>107</v>
      </c>
      <c r="D166" s="151" t="s">
        <v>115</v>
      </c>
      <c r="E166" s="209">
        <v>7.8999999999999996E-5</v>
      </c>
      <c r="F166" s="151" t="s">
        <v>115</v>
      </c>
      <c r="G166" s="209">
        <v>1.4399999999999999E-5</v>
      </c>
      <c r="H166" s="151" t="s">
        <v>115</v>
      </c>
      <c r="I166" s="341">
        <v>9.3999999999999994E-5</v>
      </c>
      <c r="J166" s="151" t="s">
        <v>115</v>
      </c>
      <c r="K166" s="209">
        <v>1.1E-4</v>
      </c>
    </row>
    <row r="167" spans="1:11" x14ac:dyDescent="0.25">
      <c r="A167" s="150" t="s">
        <v>320</v>
      </c>
      <c r="B167" s="150" t="s">
        <v>661</v>
      </c>
      <c r="C167" s="150" t="s">
        <v>118</v>
      </c>
      <c r="D167" s="151" t="s">
        <v>61</v>
      </c>
      <c r="E167" s="209">
        <v>5.54</v>
      </c>
      <c r="F167" s="151" t="s">
        <v>66</v>
      </c>
      <c r="G167" s="209">
        <v>5.4</v>
      </c>
      <c r="H167" s="151" t="s">
        <v>66</v>
      </c>
      <c r="I167" s="341">
        <v>2.06</v>
      </c>
      <c r="J167" s="151" t="s">
        <v>66</v>
      </c>
      <c r="K167" s="209">
        <v>0.502</v>
      </c>
    </row>
    <row r="168" spans="1:11" x14ac:dyDescent="0.25">
      <c r="A168" s="150" t="s">
        <v>321</v>
      </c>
      <c r="B168" s="150" t="s">
        <v>662</v>
      </c>
      <c r="C168" s="150" t="s">
        <v>113</v>
      </c>
      <c r="D168" s="151" t="s">
        <v>115</v>
      </c>
      <c r="E168" s="209">
        <v>8.0000000000000007E-5</v>
      </c>
      <c r="F168" s="151" t="s">
        <v>115</v>
      </c>
      <c r="G168" s="209">
        <v>1.45E-5</v>
      </c>
      <c r="H168" s="151" t="s">
        <v>115</v>
      </c>
      <c r="I168" s="341">
        <v>9.5000000000000005E-5</v>
      </c>
      <c r="J168" s="151" t="s">
        <v>115</v>
      </c>
      <c r="K168" s="209">
        <v>1.0900000000000001E-4</v>
      </c>
    </row>
    <row r="169" spans="1:11" x14ac:dyDescent="0.25">
      <c r="A169" s="150" t="s">
        <v>322</v>
      </c>
      <c r="B169" s="150" t="s">
        <v>323</v>
      </c>
      <c r="C169" s="150" t="s">
        <v>105</v>
      </c>
      <c r="D169" s="151" t="s">
        <v>80</v>
      </c>
      <c r="E169" s="209">
        <v>2.21</v>
      </c>
      <c r="F169" s="151" t="s">
        <v>61</v>
      </c>
      <c r="G169" s="209">
        <v>2.4</v>
      </c>
      <c r="H169" s="151" t="s">
        <v>61</v>
      </c>
      <c r="I169" s="341">
        <v>1.1000030000000001</v>
      </c>
      <c r="J169" s="151" t="s">
        <v>61</v>
      </c>
      <c r="K169" s="209">
        <v>0.39</v>
      </c>
    </row>
    <row r="170" spans="1:11" x14ac:dyDescent="0.25">
      <c r="A170" s="150" t="s">
        <v>324</v>
      </c>
      <c r="B170" s="150" t="s">
        <v>663</v>
      </c>
      <c r="C170" s="150" t="s">
        <v>107</v>
      </c>
      <c r="D170" s="151" t="s">
        <v>115</v>
      </c>
      <c r="E170" s="209">
        <v>8.1000000000000004E-5</v>
      </c>
      <c r="F170" s="151" t="s">
        <v>115</v>
      </c>
      <c r="G170" s="209">
        <v>1.4600000000000001E-5</v>
      </c>
      <c r="H170" s="151" t="s">
        <v>115</v>
      </c>
      <c r="I170" s="341">
        <v>9.6000000000000002E-5</v>
      </c>
      <c r="J170" s="151" t="s">
        <v>115</v>
      </c>
      <c r="K170" s="209">
        <v>1.08E-4</v>
      </c>
    </row>
    <row r="171" spans="1:11" x14ac:dyDescent="0.25">
      <c r="A171" s="150" t="s">
        <v>325</v>
      </c>
      <c r="B171" s="150" t="s">
        <v>326</v>
      </c>
      <c r="C171" s="150" t="s">
        <v>117</v>
      </c>
      <c r="D171" s="151" t="s">
        <v>66</v>
      </c>
      <c r="E171" s="209">
        <v>8.5299999999999994</v>
      </c>
      <c r="F171" s="151" t="s">
        <v>61</v>
      </c>
      <c r="G171" s="209">
        <v>3.45</v>
      </c>
      <c r="H171" s="151" t="s">
        <v>66</v>
      </c>
      <c r="I171" s="341">
        <v>2.21</v>
      </c>
      <c r="J171" s="151" t="s">
        <v>61</v>
      </c>
      <c r="K171" s="209">
        <v>0.39100000000000001</v>
      </c>
    </row>
    <row r="172" spans="1:11" x14ac:dyDescent="0.25">
      <c r="A172" s="150" t="s">
        <v>327</v>
      </c>
      <c r="B172" s="150" t="s">
        <v>664</v>
      </c>
      <c r="C172" s="150" t="s">
        <v>107</v>
      </c>
      <c r="D172" s="151" t="s">
        <v>83</v>
      </c>
      <c r="E172" s="209">
        <v>0.86</v>
      </c>
      <c r="F172" s="151" t="s">
        <v>115</v>
      </c>
      <c r="G172" s="209">
        <v>1.47E-5</v>
      </c>
      <c r="H172" s="151" t="s">
        <v>115</v>
      </c>
      <c r="I172" s="341">
        <v>9.7E-5</v>
      </c>
      <c r="J172" s="151" t="s">
        <v>115</v>
      </c>
      <c r="K172" s="209">
        <v>1.07E-4</v>
      </c>
    </row>
    <row r="173" spans="1:11" x14ac:dyDescent="0.25">
      <c r="A173" s="150" t="s">
        <v>328</v>
      </c>
      <c r="B173" s="150" t="s">
        <v>665</v>
      </c>
      <c r="C173" s="150" t="s">
        <v>119</v>
      </c>
      <c r="D173" s="151" t="s">
        <v>115</v>
      </c>
      <c r="E173" s="209">
        <v>8.2000000000000001E-5</v>
      </c>
      <c r="F173" s="151" t="s">
        <v>115</v>
      </c>
      <c r="G173" s="209">
        <v>1.4800000000000001E-5</v>
      </c>
      <c r="H173" s="151" t="s">
        <v>115</v>
      </c>
      <c r="I173" s="341">
        <v>9.7999999999999997E-5</v>
      </c>
      <c r="J173" s="151" t="s">
        <v>115</v>
      </c>
      <c r="K173" s="209">
        <v>1.06E-4</v>
      </c>
    </row>
    <row r="174" spans="1:11" x14ac:dyDescent="0.25">
      <c r="A174" s="150" t="s">
        <v>329</v>
      </c>
      <c r="B174" s="150" t="s">
        <v>666</v>
      </c>
      <c r="C174" s="150" t="s">
        <v>111</v>
      </c>
      <c r="D174" s="151" t="s">
        <v>115</v>
      </c>
      <c r="E174" s="209">
        <v>8.2999999999999998E-5</v>
      </c>
      <c r="F174" s="151" t="s">
        <v>115</v>
      </c>
      <c r="G174" s="209">
        <v>1.49E-5</v>
      </c>
      <c r="H174" s="151" t="s">
        <v>115</v>
      </c>
      <c r="I174" s="341">
        <v>9.8999999999999994E-5</v>
      </c>
      <c r="J174" s="151" t="s">
        <v>115</v>
      </c>
      <c r="K174" s="209">
        <v>1.05E-4</v>
      </c>
    </row>
    <row r="175" spans="1:11" x14ac:dyDescent="0.25">
      <c r="A175" s="150" t="s">
        <v>330</v>
      </c>
      <c r="B175" s="150" t="s">
        <v>667</v>
      </c>
      <c r="C175" s="150" t="s">
        <v>118</v>
      </c>
      <c r="D175" s="151" t="s">
        <v>115</v>
      </c>
      <c r="E175" s="209">
        <v>8.3999999999999995E-5</v>
      </c>
      <c r="F175" s="151" t="s">
        <v>115</v>
      </c>
      <c r="G175" s="209">
        <v>1.5E-5</v>
      </c>
      <c r="H175" s="151" t="s">
        <v>115</v>
      </c>
      <c r="I175" s="341">
        <v>1E-4</v>
      </c>
      <c r="J175" s="151" t="s">
        <v>115</v>
      </c>
      <c r="K175" s="209">
        <v>1.0399999999999999E-4</v>
      </c>
    </row>
    <row r="176" spans="1:11" x14ac:dyDescent="0.25">
      <c r="A176" s="150" t="s">
        <v>331</v>
      </c>
      <c r="B176" s="150" t="s">
        <v>332</v>
      </c>
      <c r="C176" s="150" t="s">
        <v>105</v>
      </c>
      <c r="D176" s="151" t="s">
        <v>79</v>
      </c>
      <c r="E176" s="209">
        <v>3.16</v>
      </c>
      <c r="F176" s="151" t="s">
        <v>61</v>
      </c>
      <c r="G176" s="209">
        <v>2.76</v>
      </c>
      <c r="H176" s="151" t="s">
        <v>61</v>
      </c>
      <c r="I176" s="341">
        <v>1.19</v>
      </c>
      <c r="J176" s="151" t="s">
        <v>61</v>
      </c>
      <c r="K176" s="209">
        <v>0.372</v>
      </c>
    </row>
    <row r="177" spans="1:11" x14ac:dyDescent="0.25">
      <c r="A177" s="150" t="s">
        <v>333</v>
      </c>
      <c r="B177" s="150" t="s">
        <v>334</v>
      </c>
      <c r="C177" s="150" t="s">
        <v>117</v>
      </c>
      <c r="D177" s="151" t="s">
        <v>80</v>
      </c>
      <c r="E177" s="209">
        <v>1.65</v>
      </c>
      <c r="F177" s="151" t="s">
        <v>115</v>
      </c>
      <c r="G177" s="209">
        <v>1.5099999999999999E-5</v>
      </c>
      <c r="H177" s="151" t="s">
        <v>79</v>
      </c>
      <c r="I177" s="341">
        <v>0.94</v>
      </c>
      <c r="J177" s="151" t="s">
        <v>79</v>
      </c>
      <c r="K177" s="209">
        <v>0.218</v>
      </c>
    </row>
    <row r="178" spans="1:11" x14ac:dyDescent="0.25">
      <c r="A178" s="150" t="s">
        <v>335</v>
      </c>
      <c r="B178" s="150" t="s">
        <v>668</v>
      </c>
      <c r="C178" s="150" t="s">
        <v>113</v>
      </c>
      <c r="D178" s="151" t="s">
        <v>115</v>
      </c>
      <c r="E178" s="209">
        <v>8.5000000000000006E-5</v>
      </c>
      <c r="F178" s="151" t="s">
        <v>115</v>
      </c>
      <c r="G178" s="209">
        <v>1.52E-5</v>
      </c>
      <c r="H178" s="151" t="s">
        <v>115</v>
      </c>
      <c r="I178" s="341">
        <v>1.01E-4</v>
      </c>
      <c r="J178" s="151" t="s">
        <v>115</v>
      </c>
      <c r="K178" s="209">
        <v>1.03E-4</v>
      </c>
    </row>
    <row r="179" spans="1:11" x14ac:dyDescent="0.25">
      <c r="A179" s="150" t="s">
        <v>336</v>
      </c>
      <c r="B179" s="150" t="s">
        <v>669</v>
      </c>
      <c r="C179" s="150" t="s">
        <v>114</v>
      </c>
      <c r="D179" s="151" t="s">
        <v>83</v>
      </c>
      <c r="E179" s="209">
        <v>0.96000099999999999</v>
      </c>
      <c r="F179" s="151" t="s">
        <v>115</v>
      </c>
      <c r="G179" s="209">
        <v>1.5299999999999999E-5</v>
      </c>
      <c r="H179" s="151" t="s">
        <v>79</v>
      </c>
      <c r="I179" s="341">
        <v>0.59</v>
      </c>
      <c r="J179" s="151" t="s">
        <v>79</v>
      </c>
      <c r="K179" s="209">
        <v>0.14299999999999999</v>
      </c>
    </row>
    <row r="180" spans="1:11" x14ac:dyDescent="0.25">
      <c r="A180" s="150" t="s">
        <v>337</v>
      </c>
      <c r="B180" s="150" t="s">
        <v>338</v>
      </c>
      <c r="C180" s="150" t="s">
        <v>105</v>
      </c>
      <c r="D180" s="151" t="s">
        <v>80</v>
      </c>
      <c r="E180" s="209">
        <v>1.600001</v>
      </c>
      <c r="F180" s="151" t="s">
        <v>115</v>
      </c>
      <c r="G180" s="209">
        <v>1.5400000000000002E-5</v>
      </c>
      <c r="H180" s="151" t="s">
        <v>115</v>
      </c>
      <c r="I180" s="341">
        <v>1.02E-4</v>
      </c>
      <c r="J180" s="151" t="s">
        <v>61</v>
      </c>
      <c r="K180" s="209">
        <v>0.34699999999999998</v>
      </c>
    </row>
    <row r="181" spans="1:11" x14ac:dyDescent="0.25">
      <c r="A181" s="150" t="s">
        <v>339</v>
      </c>
      <c r="B181" s="150" t="s">
        <v>670</v>
      </c>
      <c r="C181" s="150" t="s">
        <v>119</v>
      </c>
      <c r="D181" s="151" t="s">
        <v>115</v>
      </c>
      <c r="E181" s="209">
        <v>8.6000000000000003E-5</v>
      </c>
      <c r="F181" s="151" t="s">
        <v>115</v>
      </c>
      <c r="G181" s="209">
        <v>1.5500000000000001E-5</v>
      </c>
      <c r="H181" s="151" t="s">
        <v>115</v>
      </c>
      <c r="I181" s="341">
        <v>1.03E-4</v>
      </c>
      <c r="J181" s="151" t="s">
        <v>115</v>
      </c>
      <c r="K181" s="209">
        <v>1.02E-4</v>
      </c>
    </row>
    <row r="182" spans="1:11" x14ac:dyDescent="0.25">
      <c r="A182" s="150" t="s">
        <v>340</v>
      </c>
      <c r="B182" s="150" t="s">
        <v>671</v>
      </c>
      <c r="C182" s="150" t="s">
        <v>111</v>
      </c>
      <c r="D182" s="151" t="s">
        <v>83</v>
      </c>
      <c r="E182" s="209">
        <v>1.08</v>
      </c>
      <c r="F182" s="151" t="s">
        <v>115</v>
      </c>
      <c r="G182" s="209">
        <v>1.56E-5</v>
      </c>
      <c r="H182" s="151" t="s">
        <v>115</v>
      </c>
      <c r="I182" s="341">
        <v>1.0399999999999999E-4</v>
      </c>
      <c r="J182" s="151" t="s">
        <v>79</v>
      </c>
      <c r="K182" s="209">
        <v>0.219001</v>
      </c>
    </row>
    <row r="183" spans="1:11" x14ac:dyDescent="0.25">
      <c r="A183" s="150" t="s">
        <v>341</v>
      </c>
      <c r="B183" s="150" t="s">
        <v>672</v>
      </c>
      <c r="C183" s="150" t="s">
        <v>119</v>
      </c>
      <c r="D183" s="151" t="s">
        <v>79</v>
      </c>
      <c r="E183" s="209">
        <v>2.62</v>
      </c>
      <c r="F183" s="151" t="s">
        <v>115</v>
      </c>
      <c r="G183" s="209">
        <v>1.5699999999999999E-5</v>
      </c>
      <c r="H183" s="151" t="s">
        <v>61</v>
      </c>
      <c r="I183" s="341">
        <v>1.480002</v>
      </c>
      <c r="J183" s="151" t="s">
        <v>66</v>
      </c>
      <c r="K183" s="209">
        <v>0.47199999999999998</v>
      </c>
    </row>
    <row r="184" spans="1:11" x14ac:dyDescent="0.25">
      <c r="A184" s="150" t="s">
        <v>342</v>
      </c>
      <c r="B184" s="150" t="s">
        <v>673</v>
      </c>
      <c r="C184" s="150" t="s">
        <v>111</v>
      </c>
      <c r="D184" s="151" t="s">
        <v>115</v>
      </c>
      <c r="E184" s="209">
        <v>8.7000000000000001E-5</v>
      </c>
      <c r="F184" s="151" t="s">
        <v>115</v>
      </c>
      <c r="G184" s="209">
        <v>1.5800000000000001E-5</v>
      </c>
      <c r="H184" s="151" t="s">
        <v>115</v>
      </c>
      <c r="I184" s="341">
        <v>1.05E-4</v>
      </c>
      <c r="J184" s="151" t="s">
        <v>115</v>
      </c>
      <c r="K184" s="209">
        <v>1.01E-4</v>
      </c>
    </row>
    <row r="185" spans="1:11" x14ac:dyDescent="0.25">
      <c r="A185" s="150" t="s">
        <v>343</v>
      </c>
      <c r="B185" s="150" t="s">
        <v>674</v>
      </c>
      <c r="C185" s="150" t="s">
        <v>119</v>
      </c>
      <c r="D185" s="151" t="s">
        <v>115</v>
      </c>
      <c r="E185" s="209">
        <v>8.7999999999999998E-5</v>
      </c>
      <c r="F185" s="151" t="s">
        <v>115</v>
      </c>
      <c r="G185" s="209">
        <v>1.59E-5</v>
      </c>
      <c r="H185" s="151" t="s">
        <v>115</v>
      </c>
      <c r="I185" s="341">
        <v>1.06E-4</v>
      </c>
      <c r="J185" s="151" t="s">
        <v>115</v>
      </c>
      <c r="K185" s="209">
        <v>1E-4</v>
      </c>
    </row>
    <row r="186" spans="1:11" x14ac:dyDescent="0.25">
      <c r="A186" s="150" t="s">
        <v>344</v>
      </c>
      <c r="B186" s="150" t="s">
        <v>675</v>
      </c>
      <c r="C186" s="150" t="s">
        <v>111</v>
      </c>
      <c r="D186" s="151" t="s">
        <v>115</v>
      </c>
      <c r="E186" s="209">
        <v>8.8999999999999995E-5</v>
      </c>
      <c r="F186" s="151" t="s">
        <v>115</v>
      </c>
      <c r="G186" s="209">
        <v>1.5999999999999999E-5</v>
      </c>
      <c r="H186" s="151" t="s">
        <v>115</v>
      </c>
      <c r="I186" s="341">
        <v>1.07E-4</v>
      </c>
      <c r="J186" s="151" t="s">
        <v>115</v>
      </c>
      <c r="K186" s="209">
        <v>9.8999999999999994E-5</v>
      </c>
    </row>
    <row r="187" spans="1:11" x14ac:dyDescent="0.25">
      <c r="A187" s="150" t="s">
        <v>345</v>
      </c>
      <c r="B187" s="150" t="s">
        <v>676</v>
      </c>
      <c r="C187" s="150" t="s">
        <v>118</v>
      </c>
      <c r="D187" s="151" t="s">
        <v>115</v>
      </c>
      <c r="E187" s="209">
        <v>9.0000000000000006E-5</v>
      </c>
      <c r="F187" s="151" t="s">
        <v>115</v>
      </c>
      <c r="G187" s="209">
        <v>1.6099999999999998E-5</v>
      </c>
      <c r="H187" s="151" t="s">
        <v>115</v>
      </c>
      <c r="I187" s="341">
        <v>1.08E-4</v>
      </c>
      <c r="J187" s="151" t="s">
        <v>115</v>
      </c>
      <c r="K187" s="209">
        <v>9.7999999999999997E-5</v>
      </c>
    </row>
    <row r="188" spans="1:11" x14ac:dyDescent="0.25">
      <c r="A188" s="150" t="s">
        <v>346</v>
      </c>
      <c r="B188" s="150" t="s">
        <v>347</v>
      </c>
      <c r="C188" s="150" t="s">
        <v>117</v>
      </c>
      <c r="D188" s="151" t="s">
        <v>61</v>
      </c>
      <c r="E188" s="209">
        <v>4.6399999999999997</v>
      </c>
      <c r="F188" s="151" t="s">
        <v>61</v>
      </c>
      <c r="G188" s="209">
        <v>3.44</v>
      </c>
      <c r="H188" s="151" t="s">
        <v>61</v>
      </c>
      <c r="I188" s="341">
        <v>1.06</v>
      </c>
      <c r="J188" s="151" t="s">
        <v>115</v>
      </c>
      <c r="K188" s="209">
        <v>9.7E-5</v>
      </c>
    </row>
    <row r="189" spans="1:11" x14ac:dyDescent="0.25">
      <c r="A189" s="150" t="s">
        <v>348</v>
      </c>
      <c r="B189" s="150" t="s">
        <v>677</v>
      </c>
      <c r="C189" s="150" t="s">
        <v>113</v>
      </c>
      <c r="D189" s="151" t="s">
        <v>83</v>
      </c>
      <c r="E189" s="209">
        <v>1.140002</v>
      </c>
      <c r="F189" s="151" t="s">
        <v>115</v>
      </c>
      <c r="G189" s="209">
        <v>1.6200000000000001E-5</v>
      </c>
      <c r="H189" s="151" t="s">
        <v>79</v>
      </c>
      <c r="I189" s="341">
        <v>0.61000100000000002</v>
      </c>
      <c r="J189" s="151" t="s">
        <v>79</v>
      </c>
      <c r="K189" s="209">
        <v>0.217</v>
      </c>
    </row>
    <row r="190" spans="1:11" x14ac:dyDescent="0.25">
      <c r="A190" s="150" t="s">
        <v>349</v>
      </c>
      <c r="B190" s="150" t="s">
        <v>678</v>
      </c>
      <c r="C190" s="150" t="s">
        <v>111</v>
      </c>
      <c r="D190" s="151" t="s">
        <v>115</v>
      </c>
      <c r="E190" s="209">
        <v>9.1000000000000003E-5</v>
      </c>
      <c r="F190" s="151" t="s">
        <v>115</v>
      </c>
      <c r="G190" s="209">
        <v>1.63E-5</v>
      </c>
      <c r="H190" s="151" t="s">
        <v>115</v>
      </c>
      <c r="I190" s="341">
        <v>1.0900000000000001E-4</v>
      </c>
      <c r="J190" s="151" t="s">
        <v>115</v>
      </c>
      <c r="K190" s="209">
        <v>9.6000000000000002E-5</v>
      </c>
    </row>
    <row r="191" spans="1:11" x14ac:dyDescent="0.25">
      <c r="A191" s="150" t="s">
        <v>350</v>
      </c>
      <c r="B191" s="150" t="s">
        <v>351</v>
      </c>
      <c r="C191" s="150" t="s">
        <v>117</v>
      </c>
      <c r="D191" s="151" t="s">
        <v>80</v>
      </c>
      <c r="E191" s="209">
        <v>2.0400010000000002</v>
      </c>
      <c r="F191" s="151" t="s">
        <v>61</v>
      </c>
      <c r="G191" s="209">
        <v>1.6</v>
      </c>
      <c r="H191" s="151" t="s">
        <v>79</v>
      </c>
      <c r="I191" s="341">
        <v>1.080001</v>
      </c>
      <c r="J191" s="151" t="s">
        <v>61</v>
      </c>
      <c r="K191" s="209">
        <v>0.28199999999999997</v>
      </c>
    </row>
    <row r="192" spans="1:11" x14ac:dyDescent="0.25">
      <c r="A192" s="150" t="s">
        <v>352</v>
      </c>
      <c r="B192" s="150" t="s">
        <v>679</v>
      </c>
      <c r="C192" s="150" t="s">
        <v>118</v>
      </c>
      <c r="D192" s="151" t="s">
        <v>115</v>
      </c>
      <c r="E192" s="209">
        <v>9.2E-5</v>
      </c>
      <c r="F192" s="151" t="s">
        <v>115</v>
      </c>
      <c r="G192" s="209">
        <v>1.6399999999999999E-5</v>
      </c>
      <c r="H192" s="151" t="s">
        <v>115</v>
      </c>
      <c r="I192" s="341">
        <v>1.1E-4</v>
      </c>
      <c r="J192" s="151" t="s">
        <v>115</v>
      </c>
      <c r="K192" s="209">
        <v>9.5000000000000005E-5</v>
      </c>
    </row>
    <row r="193" spans="1:11" x14ac:dyDescent="0.25">
      <c r="A193" s="150" t="s">
        <v>353</v>
      </c>
      <c r="B193" s="150" t="s">
        <v>354</v>
      </c>
      <c r="C193" s="150" t="s">
        <v>105</v>
      </c>
      <c r="D193" s="151" t="s">
        <v>80</v>
      </c>
      <c r="E193" s="209">
        <v>1.8000020000000001</v>
      </c>
      <c r="F193" s="151" t="s">
        <v>115</v>
      </c>
      <c r="G193" s="209">
        <v>1.6500000000000001E-5</v>
      </c>
      <c r="H193" s="151" t="s">
        <v>115</v>
      </c>
      <c r="I193" s="341">
        <v>1.11E-4</v>
      </c>
      <c r="J193" s="151" t="s">
        <v>115</v>
      </c>
      <c r="K193" s="209">
        <v>9.3999999999999994E-5</v>
      </c>
    </row>
    <row r="194" spans="1:11" x14ac:dyDescent="0.25">
      <c r="A194" s="150" t="s">
        <v>355</v>
      </c>
      <c r="B194" s="150" t="s">
        <v>356</v>
      </c>
      <c r="C194" s="150" t="s">
        <v>105</v>
      </c>
      <c r="D194" s="151" t="s">
        <v>61</v>
      </c>
      <c r="E194" s="209">
        <v>4.5199999999999996</v>
      </c>
      <c r="F194" s="151" t="s">
        <v>66</v>
      </c>
      <c r="G194" s="209">
        <v>6.8</v>
      </c>
      <c r="H194" s="151" t="s">
        <v>67</v>
      </c>
      <c r="I194" s="341">
        <v>1.66</v>
      </c>
      <c r="J194" s="151" t="s">
        <v>67</v>
      </c>
      <c r="K194" s="209">
        <v>0.59299999999999997</v>
      </c>
    </row>
    <row r="195" spans="1:11" x14ac:dyDescent="0.25">
      <c r="A195" s="150" t="s">
        <v>357</v>
      </c>
      <c r="B195" s="150" t="s">
        <v>680</v>
      </c>
      <c r="C195" s="150" t="s">
        <v>118</v>
      </c>
      <c r="D195" s="151" t="s">
        <v>79</v>
      </c>
      <c r="E195" s="209">
        <v>2.38</v>
      </c>
      <c r="F195" s="151" t="s">
        <v>115</v>
      </c>
      <c r="G195" s="209">
        <v>1.66E-5</v>
      </c>
      <c r="H195" s="151" t="s">
        <v>61</v>
      </c>
      <c r="I195" s="341">
        <v>1.43</v>
      </c>
      <c r="J195" s="151" t="s">
        <v>61</v>
      </c>
      <c r="K195" s="209">
        <v>0.374</v>
      </c>
    </row>
    <row r="196" spans="1:11" x14ac:dyDescent="0.25">
      <c r="A196" s="150" t="s">
        <v>358</v>
      </c>
      <c r="B196" s="150" t="s">
        <v>681</v>
      </c>
      <c r="C196" s="150" t="s">
        <v>113</v>
      </c>
      <c r="D196" s="151" t="s">
        <v>115</v>
      </c>
      <c r="E196" s="209">
        <v>9.2999999999999997E-5</v>
      </c>
      <c r="F196" s="151" t="s">
        <v>115</v>
      </c>
      <c r="G196" s="209">
        <v>1.6699999999999999E-5</v>
      </c>
      <c r="H196" s="151" t="s">
        <v>115</v>
      </c>
      <c r="I196" s="341">
        <v>1.12E-4</v>
      </c>
      <c r="J196" s="151" t="s">
        <v>115</v>
      </c>
      <c r="K196" s="209">
        <v>9.2999999999999997E-5</v>
      </c>
    </row>
    <row r="197" spans="1:11" x14ac:dyDescent="0.25">
      <c r="A197" s="150" t="s">
        <v>359</v>
      </c>
      <c r="B197" s="150" t="s">
        <v>682</v>
      </c>
      <c r="C197" s="150" t="s">
        <v>111</v>
      </c>
      <c r="D197" s="151" t="s">
        <v>79</v>
      </c>
      <c r="E197" s="209">
        <v>2.3199999999999998</v>
      </c>
      <c r="F197" s="151" t="s">
        <v>115</v>
      </c>
      <c r="G197" s="209">
        <v>1.6799999999999998E-5</v>
      </c>
      <c r="H197" s="151" t="s">
        <v>61</v>
      </c>
      <c r="I197" s="341">
        <v>1.3</v>
      </c>
      <c r="J197" s="151" t="s">
        <v>115</v>
      </c>
      <c r="K197" s="209">
        <v>9.2E-5</v>
      </c>
    </row>
    <row r="198" spans="1:11" x14ac:dyDescent="0.25">
      <c r="A198" s="150" t="s">
        <v>360</v>
      </c>
      <c r="B198" s="150" t="s">
        <v>683</v>
      </c>
      <c r="C198" s="150" t="s">
        <v>113</v>
      </c>
      <c r="D198" s="151" t="s">
        <v>80</v>
      </c>
      <c r="E198" s="209">
        <v>1.52</v>
      </c>
      <c r="F198" s="151" t="s">
        <v>115</v>
      </c>
      <c r="G198" s="209">
        <v>1.6900000000000001E-5</v>
      </c>
      <c r="H198" s="151" t="s">
        <v>115</v>
      </c>
      <c r="I198" s="341">
        <v>1.13E-4</v>
      </c>
      <c r="J198" s="151" t="s">
        <v>115</v>
      </c>
      <c r="K198" s="209">
        <v>9.1000000000000003E-5</v>
      </c>
    </row>
    <row r="199" spans="1:11" x14ac:dyDescent="0.25">
      <c r="A199" s="150" t="s">
        <v>361</v>
      </c>
      <c r="B199" s="150" t="s">
        <v>362</v>
      </c>
      <c r="C199" s="150" t="s">
        <v>105</v>
      </c>
      <c r="D199" s="151" t="s">
        <v>83</v>
      </c>
      <c r="E199" s="209">
        <v>1.110004</v>
      </c>
      <c r="F199" s="151" t="s">
        <v>115</v>
      </c>
      <c r="G199" s="209">
        <v>1.7E-5</v>
      </c>
      <c r="H199" s="151" t="s">
        <v>79</v>
      </c>
      <c r="I199" s="341">
        <v>0.61000200000000004</v>
      </c>
      <c r="J199" s="151" t="s">
        <v>79</v>
      </c>
      <c r="K199" s="209">
        <v>0.21100099999999999</v>
      </c>
    </row>
    <row r="200" spans="1:11" x14ac:dyDescent="0.25">
      <c r="A200" s="150" t="s">
        <v>363</v>
      </c>
      <c r="B200" s="150" t="s">
        <v>684</v>
      </c>
      <c r="C200" s="150" t="s">
        <v>111</v>
      </c>
      <c r="D200" s="151" t="s">
        <v>115</v>
      </c>
      <c r="E200" s="209">
        <v>9.3999999999999994E-5</v>
      </c>
      <c r="F200" s="151" t="s">
        <v>115</v>
      </c>
      <c r="G200" s="209">
        <v>1.7099999999999999E-5</v>
      </c>
      <c r="H200" s="151" t="s">
        <v>115</v>
      </c>
      <c r="I200" s="341">
        <v>1.1400000000000001E-4</v>
      </c>
      <c r="J200" s="151" t="s">
        <v>115</v>
      </c>
      <c r="K200" s="209">
        <v>9.0000000000000006E-5</v>
      </c>
    </row>
    <row r="201" spans="1:11" x14ac:dyDescent="0.25">
      <c r="A201" s="150" t="s">
        <v>364</v>
      </c>
      <c r="B201" s="150" t="s">
        <v>685</v>
      </c>
      <c r="C201" s="150" t="s">
        <v>111</v>
      </c>
      <c r="D201" s="151" t="s">
        <v>80</v>
      </c>
      <c r="E201" s="209">
        <v>1.2000200000000001</v>
      </c>
      <c r="F201" s="151" t="s">
        <v>115</v>
      </c>
      <c r="G201" s="209">
        <v>1.7200000000000001E-5</v>
      </c>
      <c r="H201" s="151" t="s">
        <v>79</v>
      </c>
      <c r="I201" s="341">
        <v>0.85000399999999998</v>
      </c>
      <c r="J201" s="151" t="s">
        <v>115</v>
      </c>
      <c r="K201" s="209">
        <v>8.8999999999999995E-5</v>
      </c>
    </row>
    <row r="202" spans="1:11" x14ac:dyDescent="0.25">
      <c r="A202" s="150" t="s">
        <v>365</v>
      </c>
      <c r="B202" s="150" t="s">
        <v>686</v>
      </c>
      <c r="C202" s="150" t="s">
        <v>118</v>
      </c>
      <c r="D202" s="151" t="s">
        <v>115</v>
      </c>
      <c r="E202" s="209">
        <v>9.5000000000000005E-5</v>
      </c>
      <c r="F202" s="151" t="s">
        <v>115</v>
      </c>
      <c r="G202" s="209">
        <v>1.73E-5</v>
      </c>
      <c r="H202" s="151" t="s">
        <v>115</v>
      </c>
      <c r="I202" s="341">
        <v>1.15E-4</v>
      </c>
      <c r="J202" s="151" t="s">
        <v>115</v>
      </c>
      <c r="K202" s="209">
        <v>8.7999999999999998E-5</v>
      </c>
    </row>
    <row r="203" spans="1:11" x14ac:dyDescent="0.25">
      <c r="A203" s="150" t="s">
        <v>366</v>
      </c>
      <c r="B203" s="150" t="s">
        <v>687</v>
      </c>
      <c r="C203" s="150" t="s">
        <v>111</v>
      </c>
      <c r="D203" s="151" t="s">
        <v>83</v>
      </c>
      <c r="E203" s="209">
        <v>1.040001</v>
      </c>
      <c r="F203" s="151" t="s">
        <v>115</v>
      </c>
      <c r="G203" s="209">
        <v>1.7399999999999999E-5</v>
      </c>
      <c r="H203" s="151" t="s">
        <v>115</v>
      </c>
      <c r="I203" s="341">
        <v>1.16E-4</v>
      </c>
      <c r="J203" s="151" t="s">
        <v>79</v>
      </c>
      <c r="K203" s="209">
        <v>0.23400000000000001</v>
      </c>
    </row>
    <row r="204" spans="1:11" x14ac:dyDescent="0.25">
      <c r="A204" s="150" t="s">
        <v>367</v>
      </c>
      <c r="B204" s="150" t="s">
        <v>688</v>
      </c>
      <c r="C204" s="150" t="s">
        <v>119</v>
      </c>
      <c r="D204" s="151" t="s">
        <v>80</v>
      </c>
      <c r="E204" s="209">
        <v>1.82</v>
      </c>
      <c r="F204" s="151" t="s">
        <v>61</v>
      </c>
      <c r="G204" s="209">
        <v>1.6800010000000001</v>
      </c>
      <c r="H204" s="151" t="s">
        <v>79</v>
      </c>
      <c r="I204" s="341">
        <v>0.85000500000000001</v>
      </c>
      <c r="J204" s="151" t="s">
        <v>115</v>
      </c>
      <c r="K204" s="209">
        <v>8.7000000000000001E-5</v>
      </c>
    </row>
    <row r="205" spans="1:11" x14ac:dyDescent="0.25">
      <c r="A205" s="150" t="s">
        <v>368</v>
      </c>
      <c r="B205" s="150" t="s">
        <v>689</v>
      </c>
      <c r="C205" s="150" t="s">
        <v>118</v>
      </c>
      <c r="D205" s="151" t="s">
        <v>115</v>
      </c>
      <c r="E205" s="209">
        <v>9.6000000000000002E-5</v>
      </c>
      <c r="F205" s="151" t="s">
        <v>115</v>
      </c>
      <c r="G205" s="209">
        <v>1.7499999999999998E-5</v>
      </c>
      <c r="H205" s="151" t="s">
        <v>115</v>
      </c>
      <c r="I205" s="341">
        <v>1.17E-4</v>
      </c>
      <c r="J205" s="151" t="s">
        <v>115</v>
      </c>
      <c r="K205" s="209">
        <v>8.5000000000000006E-5</v>
      </c>
    </row>
    <row r="206" spans="1:11" x14ac:dyDescent="0.25">
      <c r="A206" s="150" t="s">
        <v>369</v>
      </c>
      <c r="B206" s="150" t="s">
        <v>690</v>
      </c>
      <c r="C206" s="150" t="s">
        <v>111</v>
      </c>
      <c r="D206" s="151" t="s">
        <v>83</v>
      </c>
      <c r="E206" s="209">
        <v>1</v>
      </c>
      <c r="F206" s="151" t="s">
        <v>115</v>
      </c>
      <c r="G206" s="209">
        <v>1.7600000000000001E-5</v>
      </c>
      <c r="H206" s="151" t="s">
        <v>79</v>
      </c>
      <c r="I206" s="341">
        <v>0.62000100000000002</v>
      </c>
      <c r="J206" s="151" t="s">
        <v>79</v>
      </c>
      <c r="K206" s="209">
        <v>0.244001</v>
      </c>
    </row>
    <row r="207" spans="1:11" x14ac:dyDescent="0.25">
      <c r="A207" s="150" t="s">
        <v>372</v>
      </c>
      <c r="B207" s="150" t="s">
        <v>691</v>
      </c>
      <c r="C207" s="150" t="s">
        <v>118</v>
      </c>
      <c r="D207" s="151" t="s">
        <v>115</v>
      </c>
      <c r="E207" s="209">
        <v>9.7E-5</v>
      </c>
      <c r="F207" s="151" t="s">
        <v>115</v>
      </c>
      <c r="G207" s="209">
        <v>1.77E-5</v>
      </c>
      <c r="H207" s="151" t="s">
        <v>115</v>
      </c>
      <c r="I207" s="341">
        <v>1.18E-4</v>
      </c>
      <c r="J207" s="151" t="s">
        <v>115</v>
      </c>
      <c r="K207" s="209">
        <v>8.6000000000000003E-5</v>
      </c>
    </row>
    <row r="208" spans="1:11" x14ac:dyDescent="0.25">
      <c r="A208" s="150" t="s">
        <v>370</v>
      </c>
      <c r="B208" s="150" t="s">
        <v>371</v>
      </c>
      <c r="C208" s="150" t="s">
        <v>105</v>
      </c>
      <c r="D208" s="151" t="s">
        <v>80</v>
      </c>
      <c r="E208" s="209">
        <v>1.67</v>
      </c>
      <c r="F208" s="151" t="s">
        <v>61</v>
      </c>
      <c r="G208" s="209">
        <v>2.11</v>
      </c>
      <c r="H208" s="151" t="s">
        <v>61</v>
      </c>
      <c r="I208" s="341">
        <v>1.210002</v>
      </c>
      <c r="J208" s="151" t="s">
        <v>61</v>
      </c>
      <c r="K208" s="209">
        <v>0.23300000000000001</v>
      </c>
    </row>
    <row r="209" spans="1:11" x14ac:dyDescent="0.25">
      <c r="A209" s="150" t="s">
        <v>373</v>
      </c>
      <c r="B209" s="150" t="s">
        <v>374</v>
      </c>
      <c r="C209" s="150" t="s">
        <v>105</v>
      </c>
      <c r="D209" s="151" t="s">
        <v>115</v>
      </c>
      <c r="E209" s="209">
        <v>9.7999999999999997E-5</v>
      </c>
      <c r="F209" s="151" t="s">
        <v>115</v>
      </c>
      <c r="G209" s="209">
        <v>1.7799999999999999E-5</v>
      </c>
      <c r="H209" s="151" t="s">
        <v>115</v>
      </c>
      <c r="I209" s="341">
        <v>1.1900000000000001E-4</v>
      </c>
      <c r="J209" s="151" t="s">
        <v>115</v>
      </c>
      <c r="K209" s="209">
        <v>8.3999999999999995E-5</v>
      </c>
    </row>
    <row r="210" spans="1:11" x14ac:dyDescent="0.25">
      <c r="A210" s="150" t="s">
        <v>375</v>
      </c>
      <c r="B210" s="150" t="s">
        <v>692</v>
      </c>
      <c r="C210" s="150" t="s">
        <v>111</v>
      </c>
      <c r="D210" s="151" t="s">
        <v>115</v>
      </c>
      <c r="E210" s="209">
        <v>9.8999999999999994E-5</v>
      </c>
      <c r="F210" s="151" t="s">
        <v>115</v>
      </c>
      <c r="G210" s="209">
        <v>1.7900000000000001E-5</v>
      </c>
      <c r="H210" s="151" t="s">
        <v>115</v>
      </c>
      <c r="I210" s="341">
        <v>1.2E-4</v>
      </c>
      <c r="J210" s="151" t="s">
        <v>115</v>
      </c>
      <c r="K210" s="209">
        <v>8.2999999999999998E-5</v>
      </c>
    </row>
    <row r="211" spans="1:11" x14ac:dyDescent="0.25">
      <c r="A211" s="150" t="s">
        <v>376</v>
      </c>
      <c r="B211" s="150" t="s">
        <v>377</v>
      </c>
      <c r="C211" s="150" t="s">
        <v>117</v>
      </c>
      <c r="D211" s="151" t="s">
        <v>79</v>
      </c>
      <c r="E211" s="209">
        <v>2.81</v>
      </c>
      <c r="F211" s="151" t="s">
        <v>61</v>
      </c>
      <c r="G211" s="209">
        <v>2.73</v>
      </c>
      <c r="H211" s="151" t="s">
        <v>115</v>
      </c>
      <c r="I211" s="341">
        <v>1.21E-4</v>
      </c>
      <c r="J211" s="151" t="s">
        <v>115</v>
      </c>
      <c r="K211" s="209">
        <v>8.2000000000000001E-5</v>
      </c>
    </row>
    <row r="212" spans="1:11" x14ac:dyDescent="0.25">
      <c r="A212" s="150" t="s">
        <v>378</v>
      </c>
      <c r="B212" s="150" t="s">
        <v>693</v>
      </c>
      <c r="C212" s="150" t="s">
        <v>118</v>
      </c>
      <c r="D212" s="151" t="s">
        <v>115</v>
      </c>
      <c r="E212" s="209">
        <v>1E-4</v>
      </c>
      <c r="F212" s="151" t="s">
        <v>115</v>
      </c>
      <c r="G212" s="209">
        <v>1.8E-5</v>
      </c>
      <c r="H212" s="151" t="s">
        <v>115</v>
      </c>
      <c r="I212" s="341">
        <v>1.22E-4</v>
      </c>
      <c r="J212" s="151" t="s">
        <v>115</v>
      </c>
      <c r="K212" s="209">
        <v>8.1000000000000004E-5</v>
      </c>
    </row>
    <row r="213" spans="1:11" x14ac:dyDescent="0.25">
      <c r="A213" s="150" t="s">
        <v>379</v>
      </c>
      <c r="B213" s="150" t="s">
        <v>380</v>
      </c>
      <c r="C213" s="150" t="s">
        <v>117</v>
      </c>
      <c r="D213" s="151" t="s">
        <v>80</v>
      </c>
      <c r="E213" s="209">
        <v>2.2200000000000002</v>
      </c>
      <c r="F213" s="151" t="s">
        <v>61</v>
      </c>
      <c r="G213" s="209">
        <v>1.99</v>
      </c>
      <c r="H213" s="151" t="s">
        <v>61</v>
      </c>
      <c r="I213" s="341">
        <v>1.2500009999999999</v>
      </c>
      <c r="J213" s="151" t="s">
        <v>115</v>
      </c>
      <c r="K213" s="209">
        <v>8.0000000000000007E-5</v>
      </c>
    </row>
    <row r="214" spans="1:11" x14ac:dyDescent="0.25">
      <c r="A214" s="150" t="s">
        <v>381</v>
      </c>
      <c r="B214" s="150" t="s">
        <v>694</v>
      </c>
      <c r="C214" s="150" t="s">
        <v>119</v>
      </c>
      <c r="D214" s="151" t="s">
        <v>61</v>
      </c>
      <c r="E214" s="209">
        <v>2.9</v>
      </c>
      <c r="F214" s="151" t="s">
        <v>61</v>
      </c>
      <c r="G214" s="209">
        <v>2.83</v>
      </c>
      <c r="H214" s="151" t="s">
        <v>61</v>
      </c>
      <c r="I214" s="341">
        <v>1.3400019999999999</v>
      </c>
      <c r="J214" s="151" t="s">
        <v>61</v>
      </c>
      <c r="K214" s="209">
        <v>0.33900000000000002</v>
      </c>
    </row>
    <row r="215" spans="1:11" x14ac:dyDescent="0.25">
      <c r="A215" s="150" t="s">
        <v>382</v>
      </c>
      <c r="B215" s="150" t="s">
        <v>695</v>
      </c>
      <c r="C215" s="150" t="s">
        <v>118</v>
      </c>
      <c r="D215" s="151" t="s">
        <v>83</v>
      </c>
      <c r="E215" s="209">
        <v>1.0000009999999999</v>
      </c>
      <c r="F215" s="151" t="s">
        <v>115</v>
      </c>
      <c r="G215" s="209">
        <v>1.8099999999999999E-5</v>
      </c>
      <c r="H215" s="151" t="s">
        <v>79</v>
      </c>
      <c r="I215" s="341">
        <v>0.57000200000000001</v>
      </c>
      <c r="J215" s="151" t="s">
        <v>79</v>
      </c>
      <c r="K215" s="209">
        <v>0.184</v>
      </c>
    </row>
    <row r="216" spans="1:11" x14ac:dyDescent="0.25">
      <c r="A216" s="150" t="s">
        <v>383</v>
      </c>
      <c r="B216" s="150" t="s">
        <v>384</v>
      </c>
      <c r="C216" s="150" t="s">
        <v>117</v>
      </c>
      <c r="D216" s="151" t="s">
        <v>83</v>
      </c>
      <c r="E216" s="209">
        <v>1.050001</v>
      </c>
      <c r="F216" s="151" t="s">
        <v>115</v>
      </c>
      <c r="G216" s="209">
        <v>1.8199999999999999E-5</v>
      </c>
      <c r="H216" s="151" t="s">
        <v>79</v>
      </c>
      <c r="I216" s="341">
        <v>0.86000200000000004</v>
      </c>
      <c r="J216" s="151" t="s">
        <v>115</v>
      </c>
      <c r="K216" s="209">
        <v>7.8999999999999996E-5</v>
      </c>
    </row>
    <row r="217" spans="1:11" x14ac:dyDescent="0.25">
      <c r="A217" s="150" t="s">
        <v>385</v>
      </c>
      <c r="B217" s="150" t="s">
        <v>696</v>
      </c>
      <c r="C217" s="150" t="s">
        <v>118</v>
      </c>
      <c r="D217" s="151" t="s">
        <v>115</v>
      </c>
      <c r="E217" s="209">
        <v>1.01E-4</v>
      </c>
      <c r="F217" s="151" t="s">
        <v>115</v>
      </c>
      <c r="G217" s="209">
        <v>1.8300000000000001E-5</v>
      </c>
      <c r="H217" s="151" t="s">
        <v>115</v>
      </c>
      <c r="I217" s="341">
        <v>1.2300000000000001E-4</v>
      </c>
      <c r="J217" s="151" t="s">
        <v>115</v>
      </c>
      <c r="K217" s="209">
        <v>7.7999999999999999E-5</v>
      </c>
    </row>
    <row r="218" spans="1:11" x14ac:dyDescent="0.25">
      <c r="A218" s="150" t="s">
        <v>386</v>
      </c>
      <c r="B218" s="150" t="s">
        <v>697</v>
      </c>
      <c r="C218" s="150" t="s">
        <v>119</v>
      </c>
      <c r="D218" s="151" t="s">
        <v>115</v>
      </c>
      <c r="E218" s="209">
        <v>1.02E-4</v>
      </c>
      <c r="F218" s="151" t="s">
        <v>115</v>
      </c>
      <c r="G218" s="209">
        <v>1.84E-5</v>
      </c>
      <c r="H218" s="151" t="s">
        <v>61</v>
      </c>
      <c r="I218" s="341">
        <v>1.100004</v>
      </c>
      <c r="J218" s="151" t="s">
        <v>61</v>
      </c>
      <c r="K218" s="209">
        <v>0.32600000000000001</v>
      </c>
    </row>
    <row r="219" spans="1:11" x14ac:dyDescent="0.25">
      <c r="A219" s="150" t="s">
        <v>387</v>
      </c>
      <c r="B219" s="150" t="s">
        <v>698</v>
      </c>
      <c r="C219" s="150" t="s">
        <v>118</v>
      </c>
      <c r="D219" s="151" t="s">
        <v>115</v>
      </c>
      <c r="E219" s="209">
        <v>1.03E-4</v>
      </c>
      <c r="F219" s="151" t="s">
        <v>115</v>
      </c>
      <c r="G219" s="209">
        <v>1.8499999999999999E-5</v>
      </c>
      <c r="H219" s="151" t="s">
        <v>115</v>
      </c>
      <c r="I219" s="341">
        <v>1.2400000000000001E-4</v>
      </c>
      <c r="J219" s="151" t="s">
        <v>115</v>
      </c>
      <c r="K219" s="209">
        <v>7.7000000000000001E-5</v>
      </c>
    </row>
    <row r="220" spans="1:11" x14ac:dyDescent="0.25">
      <c r="A220" s="150" t="s">
        <v>388</v>
      </c>
      <c r="B220" s="150" t="s">
        <v>699</v>
      </c>
      <c r="C220" s="150" t="s">
        <v>107</v>
      </c>
      <c r="D220" s="151" t="s">
        <v>83</v>
      </c>
      <c r="E220" s="209">
        <v>0.8</v>
      </c>
      <c r="F220" s="151" t="s">
        <v>115</v>
      </c>
      <c r="G220" s="209">
        <v>1.8600000000000001E-5</v>
      </c>
      <c r="H220" s="151" t="s">
        <v>115</v>
      </c>
      <c r="I220" s="341">
        <v>1.25E-4</v>
      </c>
      <c r="J220" s="151" t="s">
        <v>115</v>
      </c>
      <c r="K220" s="209">
        <v>7.6000000000000004E-5</v>
      </c>
    </row>
    <row r="221" spans="1:11" x14ac:dyDescent="0.25">
      <c r="A221" s="150" t="s">
        <v>389</v>
      </c>
      <c r="B221" s="150" t="s">
        <v>700</v>
      </c>
      <c r="C221" s="150" t="s">
        <v>119</v>
      </c>
      <c r="D221" s="151" t="s">
        <v>115</v>
      </c>
      <c r="E221" s="209">
        <v>1.0399999999999999E-4</v>
      </c>
      <c r="F221" s="151" t="s">
        <v>115</v>
      </c>
      <c r="G221" s="209">
        <v>1.8700000000000001E-5</v>
      </c>
      <c r="H221" s="151" t="s">
        <v>115</v>
      </c>
      <c r="I221" s="341">
        <v>1.26E-4</v>
      </c>
      <c r="J221" s="151" t="s">
        <v>115</v>
      </c>
      <c r="K221" s="209">
        <v>7.4999999999999993E-5</v>
      </c>
    </row>
    <row r="222" spans="1:11" x14ac:dyDescent="0.25">
      <c r="A222" s="150" t="s">
        <v>390</v>
      </c>
      <c r="B222" s="150" t="s">
        <v>701</v>
      </c>
      <c r="C222" s="150" t="s">
        <v>118</v>
      </c>
      <c r="D222" s="151" t="s">
        <v>115</v>
      </c>
      <c r="E222" s="209">
        <v>1.05E-4</v>
      </c>
      <c r="F222" s="151" t="s">
        <v>115</v>
      </c>
      <c r="G222" s="209">
        <v>1.88E-5</v>
      </c>
      <c r="H222" s="151" t="s">
        <v>115</v>
      </c>
      <c r="I222" s="341">
        <v>1.27E-4</v>
      </c>
      <c r="J222" s="151" t="s">
        <v>115</v>
      </c>
      <c r="K222" s="209">
        <v>7.3999999999999996E-5</v>
      </c>
    </row>
    <row r="223" spans="1:11" x14ac:dyDescent="0.25">
      <c r="A223" s="150" t="s">
        <v>391</v>
      </c>
      <c r="B223" s="150" t="s">
        <v>702</v>
      </c>
      <c r="C223" s="150" t="s">
        <v>118</v>
      </c>
      <c r="D223" s="151" t="s">
        <v>115</v>
      </c>
      <c r="E223" s="209">
        <v>1.06E-4</v>
      </c>
      <c r="F223" s="151" t="s">
        <v>115</v>
      </c>
      <c r="G223" s="209">
        <v>1.8899999999999999E-5</v>
      </c>
      <c r="H223" s="151" t="s">
        <v>79</v>
      </c>
      <c r="I223" s="341">
        <v>0.4</v>
      </c>
      <c r="J223" s="151" t="s">
        <v>115</v>
      </c>
      <c r="K223" s="209">
        <v>7.2999999999999999E-5</v>
      </c>
    </row>
    <row r="224" spans="1:11" x14ac:dyDescent="0.25">
      <c r="A224" s="150" t="s">
        <v>392</v>
      </c>
      <c r="B224" s="150" t="s">
        <v>703</v>
      </c>
      <c r="C224" s="150" t="s">
        <v>119</v>
      </c>
      <c r="D224" s="151" t="s">
        <v>61</v>
      </c>
      <c r="E224" s="209">
        <v>4.0999999999999996</v>
      </c>
      <c r="F224" s="151" t="s">
        <v>61</v>
      </c>
      <c r="G224" s="209">
        <v>2.57</v>
      </c>
      <c r="H224" s="151" t="s">
        <v>66</v>
      </c>
      <c r="I224" s="341">
        <v>2.08</v>
      </c>
      <c r="J224" s="151" t="s">
        <v>66</v>
      </c>
      <c r="K224" s="209">
        <v>0.42399999999999999</v>
      </c>
    </row>
    <row r="225" spans="1:11" x14ac:dyDescent="0.25">
      <c r="A225" s="150" t="s">
        <v>393</v>
      </c>
      <c r="B225" s="150" t="s">
        <v>704</v>
      </c>
      <c r="C225" s="150" t="s">
        <v>113</v>
      </c>
      <c r="D225" s="151" t="s">
        <v>115</v>
      </c>
      <c r="E225" s="209">
        <v>1.07E-4</v>
      </c>
      <c r="F225" s="151" t="s">
        <v>115</v>
      </c>
      <c r="G225" s="209">
        <v>1.9000000000000001E-5</v>
      </c>
      <c r="H225" s="151" t="s">
        <v>115</v>
      </c>
      <c r="I225" s="341">
        <v>1.2799999999999999E-4</v>
      </c>
      <c r="J225" s="151" t="s">
        <v>115</v>
      </c>
      <c r="K225" s="209">
        <v>7.2000000000000002E-5</v>
      </c>
    </row>
    <row r="226" spans="1:11" x14ac:dyDescent="0.25">
      <c r="A226" s="150" t="s">
        <v>394</v>
      </c>
      <c r="B226" s="150" t="s">
        <v>705</v>
      </c>
      <c r="C226" s="150" t="s">
        <v>107</v>
      </c>
      <c r="D226" s="151" t="s">
        <v>80</v>
      </c>
      <c r="E226" s="209">
        <v>1.350001</v>
      </c>
      <c r="F226" s="151" t="s">
        <v>115</v>
      </c>
      <c r="G226" s="209">
        <v>1.91E-5</v>
      </c>
      <c r="H226" s="151" t="s">
        <v>115</v>
      </c>
      <c r="I226" s="341">
        <v>1.2899999999999999E-4</v>
      </c>
      <c r="J226" s="151" t="s">
        <v>115</v>
      </c>
      <c r="K226" s="209">
        <v>7.1000000000000005E-5</v>
      </c>
    </row>
    <row r="227" spans="1:11" x14ac:dyDescent="0.25">
      <c r="A227" s="150" t="s">
        <v>395</v>
      </c>
      <c r="B227" s="150" t="s">
        <v>706</v>
      </c>
      <c r="C227" s="150" t="s">
        <v>111</v>
      </c>
      <c r="D227" s="151" t="s">
        <v>80</v>
      </c>
      <c r="E227" s="209">
        <v>1.55</v>
      </c>
      <c r="F227" s="151" t="s">
        <v>115</v>
      </c>
      <c r="G227" s="209">
        <v>1.9199999999999999E-5</v>
      </c>
      <c r="H227" s="151" t="s">
        <v>79</v>
      </c>
      <c r="I227" s="341">
        <v>0.80000099999999996</v>
      </c>
      <c r="J227" s="151" t="s">
        <v>115</v>
      </c>
      <c r="K227" s="209">
        <v>6.9999999999999994E-5</v>
      </c>
    </row>
    <row r="228" spans="1:11" x14ac:dyDescent="0.25">
      <c r="A228" s="150" t="s">
        <v>396</v>
      </c>
      <c r="B228" s="150" t="s">
        <v>707</v>
      </c>
      <c r="C228" s="150" t="s">
        <v>119</v>
      </c>
      <c r="D228" s="151" t="s">
        <v>83</v>
      </c>
      <c r="E228" s="209">
        <v>1.1299999999999999</v>
      </c>
      <c r="F228" s="151" t="s">
        <v>115</v>
      </c>
      <c r="G228" s="209">
        <v>1.9300000000000002E-5</v>
      </c>
      <c r="H228" s="151" t="s">
        <v>79</v>
      </c>
      <c r="I228" s="341">
        <v>0.79000199999999998</v>
      </c>
      <c r="J228" s="151" t="s">
        <v>79</v>
      </c>
      <c r="K228" s="209">
        <v>0.23699999999999999</v>
      </c>
    </row>
    <row r="229" spans="1:11" x14ac:dyDescent="0.25">
      <c r="A229" s="150" t="s">
        <v>397</v>
      </c>
      <c r="B229" s="150" t="s">
        <v>708</v>
      </c>
      <c r="C229" s="150" t="s">
        <v>113</v>
      </c>
      <c r="D229" s="151" t="s">
        <v>79</v>
      </c>
      <c r="E229" s="209">
        <v>2.31</v>
      </c>
      <c r="F229" s="151" t="s">
        <v>115</v>
      </c>
      <c r="G229" s="209">
        <v>1.9400000000000001E-5</v>
      </c>
      <c r="H229" s="151" t="s">
        <v>61</v>
      </c>
      <c r="I229" s="341">
        <v>1.5</v>
      </c>
      <c r="J229" s="151" t="s">
        <v>115</v>
      </c>
      <c r="K229" s="209">
        <v>6.8999999999999997E-5</v>
      </c>
    </row>
    <row r="230" spans="1:11" x14ac:dyDescent="0.25">
      <c r="A230" s="150" t="s">
        <v>398</v>
      </c>
      <c r="B230" s="150" t="s">
        <v>709</v>
      </c>
      <c r="C230" s="150" t="s">
        <v>113</v>
      </c>
      <c r="D230" s="151" t="s">
        <v>83</v>
      </c>
      <c r="E230" s="209">
        <v>0.74</v>
      </c>
      <c r="F230" s="151" t="s">
        <v>115</v>
      </c>
      <c r="G230" s="209">
        <v>1.95E-5</v>
      </c>
      <c r="H230" s="151" t="s">
        <v>79</v>
      </c>
      <c r="I230" s="341">
        <v>0.36000100000000002</v>
      </c>
      <c r="J230" s="151" t="s">
        <v>79</v>
      </c>
      <c r="K230" s="209">
        <v>0.125</v>
      </c>
    </row>
    <row r="231" spans="1:11" x14ac:dyDescent="0.25">
      <c r="A231" s="150" t="s">
        <v>399</v>
      </c>
      <c r="B231" s="150" t="s">
        <v>710</v>
      </c>
      <c r="C231" s="150" t="s">
        <v>119</v>
      </c>
      <c r="D231" s="151" t="s">
        <v>115</v>
      </c>
      <c r="E231" s="209">
        <v>1.08E-4</v>
      </c>
      <c r="F231" s="151" t="s">
        <v>115</v>
      </c>
      <c r="G231" s="209">
        <v>1.9599999999999999E-5</v>
      </c>
      <c r="H231" s="151" t="s">
        <v>115</v>
      </c>
      <c r="I231" s="341">
        <v>1.2999999999999999E-4</v>
      </c>
      <c r="J231" s="151" t="s">
        <v>115</v>
      </c>
      <c r="K231" s="209">
        <v>6.7999999999999999E-5</v>
      </c>
    </row>
    <row r="232" spans="1:11" x14ac:dyDescent="0.25">
      <c r="A232" s="150" t="s">
        <v>400</v>
      </c>
      <c r="B232" s="150" t="s">
        <v>711</v>
      </c>
      <c r="C232" s="150" t="s">
        <v>114</v>
      </c>
      <c r="D232" s="151" t="s">
        <v>115</v>
      </c>
      <c r="E232" s="209">
        <v>1.0900000000000001E-4</v>
      </c>
      <c r="F232" s="151" t="s">
        <v>115</v>
      </c>
      <c r="G232" s="209">
        <v>1.9700000000000001E-5</v>
      </c>
      <c r="H232" s="151" t="s">
        <v>115</v>
      </c>
      <c r="I232" s="341">
        <v>1.3100000000000001E-4</v>
      </c>
      <c r="J232" s="151" t="s">
        <v>115</v>
      </c>
      <c r="K232" s="209">
        <v>6.7000000000000002E-5</v>
      </c>
    </row>
    <row r="233" spans="1:11" x14ac:dyDescent="0.25">
      <c r="A233" s="150" t="s">
        <v>401</v>
      </c>
      <c r="B233" s="150" t="s">
        <v>712</v>
      </c>
      <c r="C233" s="150" t="s">
        <v>118</v>
      </c>
      <c r="D233" s="151" t="s">
        <v>79</v>
      </c>
      <c r="E233" s="209">
        <v>2.720002</v>
      </c>
      <c r="F233" s="151" t="s">
        <v>61</v>
      </c>
      <c r="G233" s="209">
        <v>3.88</v>
      </c>
      <c r="H233" s="151" t="s">
        <v>66</v>
      </c>
      <c r="I233" s="341">
        <v>2.04</v>
      </c>
      <c r="J233" s="151" t="s">
        <v>61</v>
      </c>
      <c r="K233" s="209">
        <v>0.38800000000000001</v>
      </c>
    </row>
    <row r="234" spans="1:11" x14ac:dyDescent="0.25">
      <c r="A234" s="150" t="s">
        <v>404</v>
      </c>
      <c r="B234" s="150" t="s">
        <v>713</v>
      </c>
      <c r="C234" s="150" t="s">
        <v>114</v>
      </c>
      <c r="D234" s="151" t="s">
        <v>115</v>
      </c>
      <c r="E234" s="209">
        <v>1.1E-4</v>
      </c>
      <c r="F234" s="151" t="s">
        <v>115</v>
      </c>
      <c r="G234" s="209">
        <v>1.98E-5</v>
      </c>
      <c r="H234" s="151" t="s">
        <v>79</v>
      </c>
      <c r="I234" s="341">
        <v>0.53</v>
      </c>
      <c r="J234" s="151" t="s">
        <v>79</v>
      </c>
      <c r="K234" s="209">
        <v>0.183001</v>
      </c>
    </row>
    <row r="235" spans="1:11" x14ac:dyDescent="0.25">
      <c r="A235" s="150" t="s">
        <v>402</v>
      </c>
      <c r="B235" s="150" t="s">
        <v>403</v>
      </c>
      <c r="C235" s="150" t="s">
        <v>105</v>
      </c>
      <c r="D235" s="151" t="s">
        <v>79</v>
      </c>
      <c r="E235" s="209">
        <v>3.57</v>
      </c>
      <c r="F235" s="151" t="s">
        <v>66</v>
      </c>
      <c r="G235" s="209">
        <v>3.68</v>
      </c>
      <c r="H235" s="151" t="s">
        <v>66</v>
      </c>
      <c r="I235" s="341">
        <v>1.9</v>
      </c>
      <c r="J235" s="151" t="s">
        <v>61</v>
      </c>
      <c r="K235" s="209">
        <v>0.376</v>
      </c>
    </row>
    <row r="236" spans="1:11" x14ac:dyDescent="0.25">
      <c r="A236" s="150" t="s">
        <v>405</v>
      </c>
      <c r="B236" s="150" t="s">
        <v>714</v>
      </c>
      <c r="C236" s="150" t="s">
        <v>111</v>
      </c>
      <c r="D236" s="151" t="s">
        <v>83</v>
      </c>
      <c r="E236" s="209">
        <v>0.88000400000000001</v>
      </c>
      <c r="F236" s="151" t="s">
        <v>115</v>
      </c>
      <c r="G236" s="209">
        <v>1.9899999999999999E-5</v>
      </c>
      <c r="H236" s="151" t="s">
        <v>115</v>
      </c>
      <c r="I236" s="341">
        <v>1.3200000000000001E-4</v>
      </c>
      <c r="J236" s="151" t="s">
        <v>115</v>
      </c>
      <c r="K236" s="209">
        <v>6.6000000000000005E-5</v>
      </c>
    </row>
    <row r="237" spans="1:11" x14ac:dyDescent="0.25">
      <c r="A237" s="150" t="s">
        <v>406</v>
      </c>
      <c r="B237" s="150" t="s">
        <v>715</v>
      </c>
      <c r="C237" s="150" t="s">
        <v>111</v>
      </c>
      <c r="D237" s="151" t="s">
        <v>115</v>
      </c>
      <c r="E237" s="209">
        <v>1.11E-4</v>
      </c>
      <c r="F237" s="151" t="s">
        <v>115</v>
      </c>
      <c r="G237" s="209">
        <v>2.0000000000000002E-5</v>
      </c>
      <c r="H237" s="151" t="s">
        <v>115</v>
      </c>
      <c r="I237" s="341">
        <v>1.3300000000000001E-4</v>
      </c>
      <c r="J237" s="151" t="s">
        <v>115</v>
      </c>
      <c r="K237" s="209">
        <v>6.4999999999999994E-5</v>
      </c>
    </row>
    <row r="238" spans="1:11" x14ac:dyDescent="0.25">
      <c r="A238" s="150" t="s">
        <v>407</v>
      </c>
      <c r="B238" s="150" t="s">
        <v>716</v>
      </c>
      <c r="C238" s="150" t="s">
        <v>119</v>
      </c>
      <c r="D238" s="151" t="s">
        <v>80</v>
      </c>
      <c r="E238" s="209">
        <v>1.370001</v>
      </c>
      <c r="F238" s="151" t="s">
        <v>115</v>
      </c>
      <c r="G238" s="209">
        <v>2.0100000000000001E-5</v>
      </c>
      <c r="H238" s="151" t="s">
        <v>115</v>
      </c>
      <c r="I238" s="341">
        <v>1.34E-4</v>
      </c>
      <c r="J238" s="151" t="s">
        <v>115</v>
      </c>
      <c r="K238" s="209">
        <v>6.3999999999999997E-5</v>
      </c>
    </row>
    <row r="239" spans="1:11" x14ac:dyDescent="0.25">
      <c r="A239" s="150" t="s">
        <v>408</v>
      </c>
      <c r="B239" s="150" t="s">
        <v>717</v>
      </c>
      <c r="C239" s="150" t="s">
        <v>107</v>
      </c>
      <c r="D239" s="151" t="s">
        <v>115</v>
      </c>
      <c r="E239" s="209">
        <v>1.12E-4</v>
      </c>
      <c r="F239" s="151" t="s">
        <v>115</v>
      </c>
      <c r="G239" s="209">
        <v>2.02E-5</v>
      </c>
      <c r="H239" s="151" t="s">
        <v>115</v>
      </c>
      <c r="I239" s="341">
        <v>1.35E-4</v>
      </c>
      <c r="J239" s="151" t="s">
        <v>115</v>
      </c>
      <c r="K239" s="209">
        <v>6.3E-5</v>
      </c>
    </row>
    <row r="240" spans="1:11" x14ac:dyDescent="0.25">
      <c r="A240" s="150" t="s">
        <v>409</v>
      </c>
      <c r="B240" s="150" t="s">
        <v>718</v>
      </c>
      <c r="C240" s="150" t="s">
        <v>111</v>
      </c>
      <c r="D240" s="151" t="s">
        <v>115</v>
      </c>
      <c r="E240" s="209">
        <v>1.13E-4</v>
      </c>
      <c r="F240" s="151" t="s">
        <v>115</v>
      </c>
      <c r="G240" s="209">
        <v>2.0299999999999999E-5</v>
      </c>
      <c r="H240" s="151" t="s">
        <v>115</v>
      </c>
      <c r="I240" s="341">
        <v>1.36E-4</v>
      </c>
      <c r="J240" s="151" t="s">
        <v>115</v>
      </c>
      <c r="K240" s="209">
        <v>6.2000000000000003E-5</v>
      </c>
    </row>
    <row r="241" spans="1:11" x14ac:dyDescent="0.25">
      <c r="A241" s="150" t="s">
        <v>410</v>
      </c>
      <c r="B241" s="150" t="s">
        <v>719</v>
      </c>
      <c r="C241" s="150" t="s">
        <v>113</v>
      </c>
      <c r="D241" s="151" t="s">
        <v>80</v>
      </c>
      <c r="E241" s="209">
        <v>1.310001</v>
      </c>
      <c r="F241" s="151" t="s">
        <v>115</v>
      </c>
      <c r="G241" s="209">
        <v>2.0400000000000001E-5</v>
      </c>
      <c r="H241" s="151" t="s">
        <v>79</v>
      </c>
      <c r="I241" s="341">
        <v>0.94000099999999998</v>
      </c>
      <c r="J241" s="151" t="s">
        <v>61</v>
      </c>
      <c r="K241" s="209">
        <v>0.25800000000000001</v>
      </c>
    </row>
    <row r="242" spans="1:11" x14ac:dyDescent="0.25">
      <c r="A242" s="150" t="s">
        <v>411</v>
      </c>
      <c r="B242" s="150" t="s">
        <v>720</v>
      </c>
      <c r="C242" s="150" t="s">
        <v>111</v>
      </c>
      <c r="D242" s="151" t="s">
        <v>115</v>
      </c>
      <c r="E242" s="209">
        <v>1.1400000000000001E-4</v>
      </c>
      <c r="F242" s="151" t="s">
        <v>115</v>
      </c>
      <c r="G242" s="209">
        <v>2.05E-5</v>
      </c>
      <c r="H242" s="151" t="s">
        <v>115</v>
      </c>
      <c r="I242" s="341">
        <v>1.37E-4</v>
      </c>
      <c r="J242" s="151" t="s">
        <v>115</v>
      </c>
      <c r="K242" s="209">
        <v>6.0999999999999999E-5</v>
      </c>
    </row>
    <row r="243" spans="1:11" x14ac:dyDescent="0.25">
      <c r="A243" s="150" t="s">
        <v>412</v>
      </c>
      <c r="B243" s="150" t="s">
        <v>721</v>
      </c>
      <c r="C243" s="150" t="s">
        <v>107</v>
      </c>
      <c r="D243" s="151" t="s">
        <v>79</v>
      </c>
      <c r="E243" s="209">
        <v>2.4300000000000002</v>
      </c>
      <c r="F243" s="151" t="s">
        <v>115</v>
      </c>
      <c r="G243" s="209">
        <v>2.0599999999999999E-5</v>
      </c>
      <c r="H243" s="151" t="s">
        <v>61</v>
      </c>
      <c r="I243" s="341">
        <v>1.37</v>
      </c>
      <c r="J243" s="151" t="s">
        <v>115</v>
      </c>
      <c r="K243" s="209">
        <v>6.0000000000000002E-5</v>
      </c>
    </row>
    <row r="244" spans="1:11" x14ac:dyDescent="0.25">
      <c r="A244" s="150" t="s">
        <v>413</v>
      </c>
      <c r="B244" s="150" t="s">
        <v>414</v>
      </c>
      <c r="C244" s="150" t="s">
        <v>105</v>
      </c>
      <c r="D244" s="151" t="s">
        <v>83</v>
      </c>
      <c r="E244" s="209">
        <v>0.48</v>
      </c>
      <c r="F244" s="151" t="s">
        <v>115</v>
      </c>
      <c r="G244" s="209">
        <v>2.0699999999999998E-5</v>
      </c>
      <c r="H244" s="151" t="s">
        <v>115</v>
      </c>
      <c r="I244" s="341">
        <v>1.3799999999999999E-4</v>
      </c>
      <c r="J244" s="151" t="s">
        <v>115</v>
      </c>
      <c r="K244" s="209">
        <v>5.8999999999999998E-5</v>
      </c>
    </row>
    <row r="245" spans="1:11" x14ac:dyDescent="0.25">
      <c r="A245" s="150" t="s">
        <v>415</v>
      </c>
      <c r="B245" s="150" t="s">
        <v>722</v>
      </c>
      <c r="C245" s="150" t="s">
        <v>113</v>
      </c>
      <c r="D245" s="151" t="s">
        <v>83</v>
      </c>
      <c r="E245" s="209">
        <v>1.120001</v>
      </c>
      <c r="F245" s="151" t="s">
        <v>115</v>
      </c>
      <c r="G245" s="209">
        <v>2.1299999999999999E-5</v>
      </c>
      <c r="H245" s="151" t="s">
        <v>115</v>
      </c>
      <c r="I245" s="341">
        <v>1.3899999999999999E-4</v>
      </c>
      <c r="J245" s="151" t="s">
        <v>115</v>
      </c>
      <c r="K245" s="209">
        <v>5.8E-5</v>
      </c>
    </row>
    <row r="246" spans="1:11" x14ac:dyDescent="0.25">
      <c r="A246" s="150" t="s">
        <v>416</v>
      </c>
      <c r="B246" s="150" t="s">
        <v>723</v>
      </c>
      <c r="C246" s="150" t="s">
        <v>107</v>
      </c>
      <c r="D246" s="151" t="s">
        <v>80</v>
      </c>
      <c r="E246" s="209">
        <v>1.430002</v>
      </c>
      <c r="F246" s="151" t="s">
        <v>115</v>
      </c>
      <c r="G246" s="209">
        <v>2.09E-5</v>
      </c>
      <c r="H246" s="151" t="s">
        <v>79</v>
      </c>
      <c r="I246" s="341">
        <v>0.86000299999999996</v>
      </c>
      <c r="J246" s="151" t="s">
        <v>61</v>
      </c>
      <c r="K246" s="209">
        <v>0.28900100000000001</v>
      </c>
    </row>
    <row r="247" spans="1:11" x14ac:dyDescent="0.25">
      <c r="A247" s="150" t="s">
        <v>417</v>
      </c>
      <c r="B247" s="150" t="s">
        <v>724</v>
      </c>
      <c r="C247" s="150" t="s">
        <v>117</v>
      </c>
      <c r="D247" s="151" t="s">
        <v>115</v>
      </c>
      <c r="E247" s="209">
        <v>1.16E-4</v>
      </c>
      <c r="F247" s="151" t="s">
        <v>115</v>
      </c>
      <c r="G247" s="209">
        <v>2.0999999999999999E-5</v>
      </c>
      <c r="H247" s="151" t="s">
        <v>115</v>
      </c>
      <c r="I247" s="341">
        <v>1.3999999999999999E-4</v>
      </c>
      <c r="J247" s="151" t="s">
        <v>115</v>
      </c>
      <c r="K247" s="209">
        <v>5.7000000000000003E-5</v>
      </c>
    </row>
    <row r="248" spans="1:11" x14ac:dyDescent="0.25">
      <c r="A248" s="150" t="s">
        <v>418</v>
      </c>
      <c r="B248" s="150" t="s">
        <v>725</v>
      </c>
      <c r="C248" s="150" t="s">
        <v>107</v>
      </c>
      <c r="D248" s="151" t="s">
        <v>83</v>
      </c>
      <c r="E248" s="209">
        <v>0.72000200000000003</v>
      </c>
      <c r="F248" s="151" t="s">
        <v>115</v>
      </c>
      <c r="G248" s="209">
        <v>2.1100000000000001E-5</v>
      </c>
      <c r="H248" s="151" t="s">
        <v>115</v>
      </c>
      <c r="I248" s="341">
        <v>1.4100000000000001E-4</v>
      </c>
      <c r="J248" s="151" t="s">
        <v>115</v>
      </c>
      <c r="K248" s="209">
        <v>5.5999999999999999E-5</v>
      </c>
    </row>
    <row r="249" spans="1:11" x14ac:dyDescent="0.25">
      <c r="A249" s="150" t="s">
        <v>419</v>
      </c>
      <c r="B249" s="150" t="s">
        <v>726</v>
      </c>
      <c r="C249" s="150" t="s">
        <v>107</v>
      </c>
      <c r="D249" s="151" t="s">
        <v>79</v>
      </c>
      <c r="E249" s="209">
        <v>2.83</v>
      </c>
      <c r="F249" s="151" t="s">
        <v>61</v>
      </c>
      <c r="G249" s="209">
        <v>3.18</v>
      </c>
      <c r="H249" s="151" t="s">
        <v>61</v>
      </c>
      <c r="I249" s="341">
        <v>1.52</v>
      </c>
      <c r="J249" s="151" t="s">
        <v>61</v>
      </c>
      <c r="K249" s="209">
        <v>0.38</v>
      </c>
    </row>
    <row r="250" spans="1:11" x14ac:dyDescent="0.25">
      <c r="A250" s="150" t="s">
        <v>420</v>
      </c>
      <c r="B250" s="150" t="s">
        <v>727</v>
      </c>
      <c r="C250" s="150" t="s">
        <v>114</v>
      </c>
      <c r="D250" s="151" t="s">
        <v>80</v>
      </c>
      <c r="E250" s="209">
        <v>1.300001</v>
      </c>
      <c r="F250" s="151" t="s">
        <v>115</v>
      </c>
      <c r="G250" s="209">
        <v>2.12E-5</v>
      </c>
      <c r="H250" s="151" t="s">
        <v>79</v>
      </c>
      <c r="I250" s="341">
        <v>0.69000099999999998</v>
      </c>
      <c r="J250" s="151" t="s">
        <v>115</v>
      </c>
      <c r="K250" s="209">
        <v>5.5000000000000002E-5</v>
      </c>
    </row>
    <row r="251" spans="1:11" x14ac:dyDescent="0.25">
      <c r="A251" s="150" t="s">
        <v>421</v>
      </c>
      <c r="B251" s="150" t="s">
        <v>728</v>
      </c>
      <c r="C251" s="150" t="s">
        <v>119</v>
      </c>
      <c r="D251" s="151" t="s">
        <v>61</v>
      </c>
      <c r="E251" s="209">
        <v>4.3800001000000002</v>
      </c>
      <c r="F251" s="151" t="s">
        <v>61</v>
      </c>
      <c r="G251" s="209">
        <v>4.4000000000000004</v>
      </c>
      <c r="H251" s="151" t="s">
        <v>66</v>
      </c>
      <c r="I251" s="341">
        <v>1.99</v>
      </c>
      <c r="J251" s="151" t="s">
        <v>66</v>
      </c>
      <c r="K251" s="209">
        <v>0.41399999999999998</v>
      </c>
    </row>
    <row r="252" spans="1:11" x14ac:dyDescent="0.25">
      <c r="A252" s="150" t="s">
        <v>422</v>
      </c>
      <c r="B252" s="150" t="s">
        <v>729</v>
      </c>
      <c r="C252" s="150" t="s">
        <v>113</v>
      </c>
      <c r="D252" s="151" t="s">
        <v>115</v>
      </c>
      <c r="E252" s="209">
        <v>1.15E-4</v>
      </c>
      <c r="F252" s="151" t="s">
        <v>115</v>
      </c>
      <c r="G252" s="209">
        <v>2.0800000000000001E-5</v>
      </c>
      <c r="H252" s="151" t="s">
        <v>115</v>
      </c>
      <c r="I252" s="341">
        <v>1.4200000000000001E-4</v>
      </c>
      <c r="J252" s="151" t="s">
        <v>115</v>
      </c>
      <c r="K252" s="209">
        <v>5.3999999999999998E-5</v>
      </c>
    </row>
    <row r="253" spans="1:11" x14ac:dyDescent="0.25">
      <c r="A253" s="150" t="s">
        <v>423</v>
      </c>
      <c r="B253" s="150" t="s">
        <v>730</v>
      </c>
      <c r="C253" s="150" t="s">
        <v>107</v>
      </c>
      <c r="D253" s="151" t="s">
        <v>115</v>
      </c>
      <c r="E253" s="209">
        <v>1.17E-4</v>
      </c>
      <c r="F253" s="151" t="s">
        <v>115</v>
      </c>
      <c r="G253" s="209">
        <v>2.1399999999999998E-5</v>
      </c>
      <c r="H253" s="151" t="s">
        <v>115</v>
      </c>
      <c r="I253" s="341">
        <v>1.4300000000000001E-4</v>
      </c>
      <c r="J253" s="151" t="s">
        <v>115</v>
      </c>
      <c r="K253" s="209">
        <v>5.3000000000000001E-5</v>
      </c>
    </row>
    <row r="254" spans="1:11" x14ac:dyDescent="0.25">
      <c r="A254" s="150" t="s">
        <v>424</v>
      </c>
      <c r="B254" s="150" t="s">
        <v>731</v>
      </c>
      <c r="C254" s="150" t="s">
        <v>107</v>
      </c>
      <c r="D254" s="151" t="s">
        <v>115</v>
      </c>
      <c r="E254" s="209">
        <v>1.18E-4</v>
      </c>
      <c r="F254" s="151" t="s">
        <v>115</v>
      </c>
      <c r="G254" s="209">
        <v>2.1500000000000001E-5</v>
      </c>
      <c r="H254" s="151" t="s">
        <v>115</v>
      </c>
      <c r="I254" s="341">
        <v>1.44E-4</v>
      </c>
      <c r="J254" s="151" t="s">
        <v>115</v>
      </c>
      <c r="K254" s="209">
        <v>5.1E-5</v>
      </c>
    </row>
    <row r="255" spans="1:11" x14ac:dyDescent="0.25">
      <c r="A255" s="150" t="s">
        <v>425</v>
      </c>
      <c r="B255" s="150" t="s">
        <v>732</v>
      </c>
      <c r="C255" s="150" t="s">
        <v>107</v>
      </c>
      <c r="D255" s="151" t="s">
        <v>83</v>
      </c>
      <c r="E255" s="209">
        <v>0.28999999999999998</v>
      </c>
      <c r="F255" s="151" t="s">
        <v>115</v>
      </c>
      <c r="G255" s="209">
        <v>2.16E-5</v>
      </c>
      <c r="H255" s="151" t="s">
        <v>115</v>
      </c>
      <c r="I255" s="341">
        <v>1.45E-4</v>
      </c>
      <c r="J255" s="151" t="s">
        <v>115</v>
      </c>
      <c r="K255" s="209">
        <v>5.1999999999999997E-5</v>
      </c>
    </row>
    <row r="256" spans="1:11" x14ac:dyDescent="0.25">
      <c r="A256" s="150" t="s">
        <v>426</v>
      </c>
      <c r="B256" s="150" t="s">
        <v>733</v>
      </c>
      <c r="C256" s="150" t="s">
        <v>107</v>
      </c>
      <c r="D256" s="151" t="s">
        <v>115</v>
      </c>
      <c r="E256" s="209">
        <v>1.1900000000000001E-4</v>
      </c>
      <c r="F256" s="151" t="s">
        <v>115</v>
      </c>
      <c r="G256" s="209">
        <v>2.1699999999999999E-5</v>
      </c>
      <c r="H256" s="151" t="s">
        <v>115</v>
      </c>
      <c r="I256" s="341">
        <v>1.46E-4</v>
      </c>
      <c r="J256" s="151" t="s">
        <v>115</v>
      </c>
      <c r="K256" s="209">
        <v>5.0000000000000002E-5</v>
      </c>
    </row>
    <row r="257" spans="1:11" x14ac:dyDescent="0.25">
      <c r="A257" s="150" t="s">
        <v>427</v>
      </c>
      <c r="B257" s="150" t="s">
        <v>734</v>
      </c>
      <c r="C257" s="150" t="s">
        <v>118</v>
      </c>
      <c r="D257" s="151" t="s">
        <v>115</v>
      </c>
      <c r="E257" s="209">
        <v>1.2E-4</v>
      </c>
      <c r="F257" s="151" t="s">
        <v>115</v>
      </c>
      <c r="G257" s="209">
        <v>2.1800000000000001E-5</v>
      </c>
      <c r="H257" s="151" t="s">
        <v>115</v>
      </c>
      <c r="I257" s="341">
        <v>1.47E-4</v>
      </c>
      <c r="J257" s="151" t="s">
        <v>115</v>
      </c>
      <c r="K257" s="209">
        <v>4.8999999999999998E-5</v>
      </c>
    </row>
    <row r="258" spans="1:11" x14ac:dyDescent="0.25">
      <c r="A258" s="150" t="s">
        <v>428</v>
      </c>
      <c r="B258" s="150" t="s">
        <v>429</v>
      </c>
      <c r="C258" s="150" t="s">
        <v>105</v>
      </c>
      <c r="D258" s="151" t="s">
        <v>66</v>
      </c>
      <c r="E258" s="209">
        <v>4.8099999999999996</v>
      </c>
      <c r="F258" s="151" t="s">
        <v>61</v>
      </c>
      <c r="G258" s="209">
        <v>4.05</v>
      </c>
      <c r="H258" s="151" t="s">
        <v>67</v>
      </c>
      <c r="I258" s="341">
        <v>2.5</v>
      </c>
      <c r="J258" s="151" t="s">
        <v>66</v>
      </c>
      <c r="K258" s="209">
        <v>0.55300000000000005</v>
      </c>
    </row>
    <row r="259" spans="1:11" x14ac:dyDescent="0.25">
      <c r="A259" s="150" t="s">
        <v>430</v>
      </c>
      <c r="B259" s="150" t="s">
        <v>735</v>
      </c>
      <c r="C259" s="150" t="s">
        <v>118</v>
      </c>
      <c r="D259" s="151" t="s">
        <v>115</v>
      </c>
      <c r="E259" s="209">
        <v>1.21E-4</v>
      </c>
      <c r="F259" s="151" t="s">
        <v>115</v>
      </c>
      <c r="G259" s="209">
        <v>2.19E-5</v>
      </c>
      <c r="H259" s="151" t="s">
        <v>115</v>
      </c>
      <c r="I259" s="341">
        <v>1.4799999999999999E-4</v>
      </c>
      <c r="J259" s="151" t="s">
        <v>115</v>
      </c>
      <c r="K259" s="209">
        <v>4.8000000000000001E-5</v>
      </c>
    </row>
    <row r="260" spans="1:11" x14ac:dyDescent="0.25">
      <c r="A260" s="150" t="s">
        <v>431</v>
      </c>
      <c r="B260" s="150" t="s">
        <v>736</v>
      </c>
      <c r="C260" s="150" t="s">
        <v>111</v>
      </c>
      <c r="D260" s="151" t="s">
        <v>80</v>
      </c>
      <c r="E260" s="209">
        <v>1.85</v>
      </c>
      <c r="F260" s="151" t="s">
        <v>115</v>
      </c>
      <c r="G260" s="209">
        <v>2.1999999999999999E-5</v>
      </c>
      <c r="H260" s="151" t="s">
        <v>79</v>
      </c>
      <c r="I260" s="341">
        <v>1.0000009999999999</v>
      </c>
      <c r="J260" s="151" t="s">
        <v>115</v>
      </c>
      <c r="K260" s="209">
        <v>4.6999999999999997E-5</v>
      </c>
    </row>
    <row r="261" spans="1:11" x14ac:dyDescent="0.25">
      <c r="A261" s="150" t="s">
        <v>432</v>
      </c>
      <c r="B261" s="150" t="s">
        <v>737</v>
      </c>
      <c r="C261" s="150" t="s">
        <v>118</v>
      </c>
      <c r="D261" s="151" t="s">
        <v>66</v>
      </c>
      <c r="E261" s="209">
        <v>7.82</v>
      </c>
      <c r="F261" s="151" t="s">
        <v>66</v>
      </c>
      <c r="G261" s="209">
        <v>4.88</v>
      </c>
      <c r="H261" s="151" t="s">
        <v>61</v>
      </c>
      <c r="I261" s="341">
        <v>1.75</v>
      </c>
      <c r="J261" s="151" t="s">
        <v>61</v>
      </c>
      <c r="K261" s="209">
        <v>0.39600000000000002</v>
      </c>
    </row>
    <row r="262" spans="1:11" x14ac:dyDescent="0.25">
      <c r="A262" s="150" t="s">
        <v>433</v>
      </c>
      <c r="B262" s="150" t="s">
        <v>738</v>
      </c>
      <c r="C262" s="150" t="s">
        <v>119</v>
      </c>
      <c r="D262" s="151" t="s">
        <v>115</v>
      </c>
      <c r="E262" s="209">
        <v>1.22E-4</v>
      </c>
      <c r="F262" s="151" t="s">
        <v>115</v>
      </c>
      <c r="G262" s="209">
        <v>2.2099999999999998E-5</v>
      </c>
      <c r="H262" s="151" t="s">
        <v>115</v>
      </c>
      <c r="I262" s="341">
        <v>1.4899999999999999E-4</v>
      </c>
      <c r="J262" s="151" t="s">
        <v>115</v>
      </c>
      <c r="K262" s="209">
        <v>4.6E-5</v>
      </c>
    </row>
    <row r="263" spans="1:11" x14ac:dyDescent="0.25">
      <c r="A263" s="150" t="s">
        <v>434</v>
      </c>
      <c r="B263" s="150" t="s">
        <v>739</v>
      </c>
      <c r="C263" s="150" t="s">
        <v>111</v>
      </c>
      <c r="D263" s="151" t="s">
        <v>115</v>
      </c>
      <c r="E263" s="209">
        <v>1.2300000000000001E-4</v>
      </c>
      <c r="F263" s="151" t="s">
        <v>115</v>
      </c>
      <c r="G263" s="209">
        <v>2.2200000000000001E-5</v>
      </c>
      <c r="H263" s="151" t="s">
        <v>115</v>
      </c>
      <c r="I263" s="341">
        <v>1.4999999999999999E-4</v>
      </c>
      <c r="J263" s="151" t="s">
        <v>115</v>
      </c>
      <c r="K263" s="209">
        <v>4.5000000000000003E-5</v>
      </c>
    </row>
    <row r="264" spans="1:11" x14ac:dyDescent="0.25">
      <c r="A264" s="150" t="s">
        <v>435</v>
      </c>
      <c r="B264" s="150" t="s">
        <v>740</v>
      </c>
      <c r="C264" s="150" t="s">
        <v>118</v>
      </c>
      <c r="D264" s="151" t="s">
        <v>115</v>
      </c>
      <c r="E264" s="209">
        <v>1.2400000000000001E-4</v>
      </c>
      <c r="F264" s="151" t="s">
        <v>115</v>
      </c>
      <c r="G264" s="209">
        <v>2.23E-5</v>
      </c>
      <c r="H264" s="151" t="s">
        <v>115</v>
      </c>
      <c r="I264" s="341">
        <v>1.5100000000000001E-4</v>
      </c>
      <c r="J264" s="151" t="s">
        <v>115</v>
      </c>
      <c r="K264" s="209">
        <v>4.3000000000000002E-5</v>
      </c>
    </row>
    <row r="265" spans="1:11" x14ac:dyDescent="0.25">
      <c r="A265" s="150" t="s">
        <v>436</v>
      </c>
      <c r="B265" s="150" t="s">
        <v>741</v>
      </c>
      <c r="C265" s="150" t="s">
        <v>118</v>
      </c>
      <c r="D265" s="151" t="s">
        <v>115</v>
      </c>
      <c r="E265" s="209">
        <v>1.25E-4</v>
      </c>
      <c r="F265" s="151" t="s">
        <v>115</v>
      </c>
      <c r="G265" s="209">
        <v>2.2399999999999999E-5</v>
      </c>
      <c r="H265" s="151" t="s">
        <v>115</v>
      </c>
      <c r="I265" s="341">
        <v>1.5200000000000001E-4</v>
      </c>
      <c r="J265" s="151" t="s">
        <v>115</v>
      </c>
      <c r="K265" s="209">
        <v>4.3999999999999999E-5</v>
      </c>
    </row>
    <row r="266" spans="1:11" x14ac:dyDescent="0.25">
      <c r="A266" s="150" t="s">
        <v>437</v>
      </c>
      <c r="B266" s="150" t="s">
        <v>438</v>
      </c>
      <c r="C266" s="150" t="s">
        <v>105</v>
      </c>
      <c r="D266" s="151" t="s">
        <v>83</v>
      </c>
      <c r="E266" s="209">
        <v>0.78</v>
      </c>
      <c r="F266" s="151" t="s">
        <v>61</v>
      </c>
      <c r="G266" s="209">
        <v>0.81</v>
      </c>
      <c r="H266" s="151" t="s">
        <v>79</v>
      </c>
      <c r="I266" s="341">
        <v>0.49000100000000002</v>
      </c>
      <c r="J266" s="151" t="s">
        <v>79</v>
      </c>
      <c r="K266" s="209">
        <v>0.16600000000000001</v>
      </c>
    </row>
    <row r="267" spans="1:11" x14ac:dyDescent="0.25">
      <c r="A267" s="150" t="s">
        <v>439</v>
      </c>
      <c r="B267" s="150" t="s">
        <v>742</v>
      </c>
      <c r="C267" s="150" t="s">
        <v>119</v>
      </c>
      <c r="D267" s="151" t="s">
        <v>115</v>
      </c>
      <c r="E267" s="209">
        <v>1.26E-4</v>
      </c>
      <c r="F267" s="151" t="s">
        <v>115</v>
      </c>
      <c r="G267" s="209">
        <v>2.2500000000000001E-5</v>
      </c>
      <c r="H267" s="151" t="s">
        <v>115</v>
      </c>
      <c r="I267" s="341">
        <v>1.5300000000000001E-4</v>
      </c>
      <c r="J267" s="151" t="s">
        <v>115</v>
      </c>
      <c r="K267" s="209">
        <v>4.1999999999999998E-5</v>
      </c>
    </row>
    <row r="268" spans="1:11" x14ac:dyDescent="0.25">
      <c r="A268" s="150" t="s">
        <v>440</v>
      </c>
      <c r="B268" s="150" t="s">
        <v>743</v>
      </c>
      <c r="C268" s="150" t="s">
        <v>113</v>
      </c>
      <c r="D268" s="151" t="s">
        <v>115</v>
      </c>
      <c r="E268" s="209">
        <v>1.27E-4</v>
      </c>
      <c r="F268" s="151" t="s">
        <v>115</v>
      </c>
      <c r="G268" s="209">
        <v>2.26E-5</v>
      </c>
      <c r="H268" s="151" t="s">
        <v>115</v>
      </c>
      <c r="I268" s="341">
        <v>1.54E-4</v>
      </c>
      <c r="J268" s="151" t="s">
        <v>115</v>
      </c>
      <c r="K268" s="209">
        <v>4.0000000000000003E-5</v>
      </c>
    </row>
    <row r="269" spans="1:11" x14ac:dyDescent="0.25">
      <c r="A269" s="150" t="s">
        <v>441</v>
      </c>
      <c r="B269" s="150" t="s">
        <v>744</v>
      </c>
      <c r="C269" s="150" t="s">
        <v>113</v>
      </c>
      <c r="D269" s="151" t="s">
        <v>80</v>
      </c>
      <c r="E269" s="209">
        <v>1.94</v>
      </c>
      <c r="F269" s="151" t="s">
        <v>61</v>
      </c>
      <c r="G269" s="209">
        <v>2.36</v>
      </c>
      <c r="H269" s="151" t="s">
        <v>115</v>
      </c>
      <c r="I269" s="341">
        <v>1.55E-4</v>
      </c>
      <c r="J269" s="151" t="s">
        <v>115</v>
      </c>
      <c r="K269" s="209">
        <v>4.1E-5</v>
      </c>
    </row>
    <row r="270" spans="1:11" x14ac:dyDescent="0.25">
      <c r="A270" s="150" t="s">
        <v>442</v>
      </c>
      <c r="B270" s="150" t="s">
        <v>745</v>
      </c>
      <c r="C270" s="150" t="s">
        <v>114</v>
      </c>
      <c r="D270" s="151" t="s">
        <v>83</v>
      </c>
      <c r="E270" s="209">
        <v>0.7</v>
      </c>
      <c r="F270" s="151" t="s">
        <v>115</v>
      </c>
      <c r="G270" s="209">
        <v>2.27E-5</v>
      </c>
      <c r="H270" s="151" t="s">
        <v>115</v>
      </c>
      <c r="I270" s="341">
        <v>1.56E-4</v>
      </c>
      <c r="J270" s="151" t="s">
        <v>115</v>
      </c>
      <c r="K270" s="209">
        <v>3.8999999999999999E-5</v>
      </c>
    </row>
    <row r="271" spans="1:11" x14ac:dyDescent="0.25">
      <c r="A271" s="150" t="s">
        <v>443</v>
      </c>
      <c r="B271" s="150" t="s">
        <v>746</v>
      </c>
      <c r="C271" s="150" t="s">
        <v>118</v>
      </c>
      <c r="D271" s="151" t="s">
        <v>79</v>
      </c>
      <c r="E271" s="209">
        <v>3.25</v>
      </c>
      <c r="F271" s="151" t="s">
        <v>61</v>
      </c>
      <c r="G271" s="209">
        <v>2.8300010000000002</v>
      </c>
      <c r="H271" s="151" t="s">
        <v>61</v>
      </c>
      <c r="I271" s="341">
        <v>1.330001</v>
      </c>
      <c r="J271" s="151" t="s">
        <v>61</v>
      </c>
      <c r="K271" s="209">
        <v>0.38900000000000001</v>
      </c>
    </row>
    <row r="272" spans="1:11" x14ac:dyDescent="0.25">
      <c r="A272" s="150" t="s">
        <v>444</v>
      </c>
      <c r="B272" s="150" t="s">
        <v>445</v>
      </c>
      <c r="C272" s="150" t="s">
        <v>105</v>
      </c>
      <c r="D272" s="151" t="s">
        <v>66</v>
      </c>
      <c r="E272" s="209">
        <v>6.24</v>
      </c>
      <c r="F272" s="151" t="s">
        <v>66</v>
      </c>
      <c r="G272" s="209">
        <v>6.05</v>
      </c>
      <c r="H272" s="151" t="s">
        <v>66</v>
      </c>
      <c r="I272" s="341">
        <v>2.1000000999999999</v>
      </c>
      <c r="J272" s="151" t="s">
        <v>66</v>
      </c>
      <c r="K272" s="209">
        <v>0.439</v>
      </c>
    </row>
    <row r="273" spans="1:11" x14ac:dyDescent="0.25">
      <c r="A273" s="150" t="s">
        <v>446</v>
      </c>
      <c r="B273" s="150" t="s">
        <v>747</v>
      </c>
      <c r="C273" s="150" t="s">
        <v>111</v>
      </c>
      <c r="D273" s="151" t="s">
        <v>115</v>
      </c>
      <c r="E273" s="209">
        <v>1.2799999999999999E-4</v>
      </c>
      <c r="F273" s="151" t="s">
        <v>115</v>
      </c>
      <c r="G273" s="209">
        <v>2.2799999999999999E-5</v>
      </c>
      <c r="H273" s="151" t="s">
        <v>115</v>
      </c>
      <c r="I273" s="341">
        <v>1.5699999999999999E-4</v>
      </c>
      <c r="J273" s="151" t="s">
        <v>115</v>
      </c>
      <c r="K273" s="209">
        <v>3.8000000000000002E-5</v>
      </c>
    </row>
    <row r="274" spans="1:11" x14ac:dyDescent="0.25">
      <c r="A274" s="150" t="s">
        <v>447</v>
      </c>
      <c r="B274" s="150" t="s">
        <v>748</v>
      </c>
      <c r="C274" s="150" t="s">
        <v>114</v>
      </c>
      <c r="D274" s="151" t="s">
        <v>80</v>
      </c>
      <c r="E274" s="209">
        <v>1.6500010000000001</v>
      </c>
      <c r="F274" s="151" t="s">
        <v>115</v>
      </c>
      <c r="G274" s="209">
        <v>2.2900000000000001E-5</v>
      </c>
      <c r="H274" s="151" t="s">
        <v>79</v>
      </c>
      <c r="I274" s="341">
        <v>1.0100009999999999</v>
      </c>
      <c r="J274" s="151" t="s">
        <v>115</v>
      </c>
      <c r="K274" s="209">
        <v>3.6999999999999998E-5</v>
      </c>
    </row>
    <row r="275" spans="1:11" x14ac:dyDescent="0.25">
      <c r="A275" s="150" t="s">
        <v>448</v>
      </c>
      <c r="B275" s="150" t="s">
        <v>749</v>
      </c>
      <c r="C275" s="150" t="s">
        <v>107</v>
      </c>
      <c r="D275" s="151" t="s">
        <v>115</v>
      </c>
      <c r="E275" s="209">
        <v>1.2899999999999999E-4</v>
      </c>
      <c r="F275" s="151" t="s">
        <v>115</v>
      </c>
      <c r="G275" s="209">
        <v>2.3E-5</v>
      </c>
      <c r="H275" s="151" t="s">
        <v>115</v>
      </c>
      <c r="I275" s="341">
        <v>1.5799999999999999E-4</v>
      </c>
      <c r="J275" s="151" t="s">
        <v>115</v>
      </c>
      <c r="K275" s="209">
        <v>3.6000000000000001E-5</v>
      </c>
    </row>
    <row r="276" spans="1:11" x14ac:dyDescent="0.25">
      <c r="A276" s="150" t="s">
        <v>449</v>
      </c>
      <c r="B276" s="150" t="s">
        <v>450</v>
      </c>
      <c r="C276" s="150" t="s">
        <v>105</v>
      </c>
      <c r="D276" s="151" t="s">
        <v>80</v>
      </c>
      <c r="E276" s="209">
        <v>1.34</v>
      </c>
      <c r="F276" s="151" t="s">
        <v>115</v>
      </c>
      <c r="G276" s="209">
        <v>2.3099999999999999E-5</v>
      </c>
      <c r="H276" s="151" t="s">
        <v>79</v>
      </c>
      <c r="I276" s="341">
        <v>0.82</v>
      </c>
      <c r="J276" s="151" t="s">
        <v>61</v>
      </c>
      <c r="K276" s="209">
        <v>0.316</v>
      </c>
    </row>
    <row r="277" spans="1:11" x14ac:dyDescent="0.25">
      <c r="A277" s="150" t="s">
        <v>451</v>
      </c>
      <c r="B277" s="150" t="s">
        <v>750</v>
      </c>
      <c r="C277" s="150" t="s">
        <v>114</v>
      </c>
      <c r="D277" s="151" t="s">
        <v>80</v>
      </c>
      <c r="E277" s="209">
        <v>1.22</v>
      </c>
      <c r="F277" s="151" t="s">
        <v>115</v>
      </c>
      <c r="G277" s="209">
        <v>2.3200000000000001E-5</v>
      </c>
      <c r="H277" s="151" t="s">
        <v>79</v>
      </c>
      <c r="I277" s="341">
        <v>0.90000199999999997</v>
      </c>
      <c r="J277" s="151" t="s">
        <v>79</v>
      </c>
      <c r="K277" s="209">
        <v>0.153</v>
      </c>
    </row>
    <row r="278" spans="1:11" x14ac:dyDescent="0.25">
      <c r="A278" s="150" t="s">
        <v>452</v>
      </c>
      <c r="B278" s="150" t="s">
        <v>751</v>
      </c>
      <c r="C278" s="150" t="s">
        <v>118</v>
      </c>
      <c r="D278" s="151" t="s">
        <v>115</v>
      </c>
      <c r="E278" s="209">
        <v>1.2999999999999999E-4</v>
      </c>
      <c r="F278" s="151" t="s">
        <v>115</v>
      </c>
      <c r="G278" s="209">
        <v>2.3300000000000001E-5</v>
      </c>
      <c r="H278" s="151" t="s">
        <v>115</v>
      </c>
      <c r="I278" s="341">
        <v>1.5899999999999999E-4</v>
      </c>
      <c r="J278" s="151" t="s">
        <v>115</v>
      </c>
      <c r="K278" s="209">
        <v>3.4E-5</v>
      </c>
    </row>
    <row r="279" spans="1:11" x14ac:dyDescent="0.25">
      <c r="A279" s="150" t="s">
        <v>453</v>
      </c>
      <c r="B279" s="150" t="s">
        <v>752</v>
      </c>
      <c r="C279" s="150" t="s">
        <v>118</v>
      </c>
      <c r="D279" s="151" t="s">
        <v>61</v>
      </c>
      <c r="E279" s="209">
        <v>4.8899999999999997</v>
      </c>
      <c r="F279" s="151" t="s">
        <v>66</v>
      </c>
      <c r="G279" s="209">
        <v>6.45</v>
      </c>
      <c r="H279" s="151" t="s">
        <v>66</v>
      </c>
      <c r="I279" s="341">
        <v>2.4700000000000002</v>
      </c>
      <c r="J279" s="151" t="s">
        <v>67</v>
      </c>
      <c r="K279" s="209">
        <v>0.53400000000000003</v>
      </c>
    </row>
    <row r="280" spans="1:11" x14ac:dyDescent="0.25">
      <c r="A280" s="150" t="s">
        <v>454</v>
      </c>
      <c r="B280" s="150" t="s">
        <v>753</v>
      </c>
      <c r="C280" s="150" t="s">
        <v>118</v>
      </c>
      <c r="D280" s="151" t="s">
        <v>115</v>
      </c>
      <c r="E280" s="209">
        <v>1.3100000000000001E-4</v>
      </c>
      <c r="F280" s="151" t="s">
        <v>115</v>
      </c>
      <c r="G280" s="209">
        <v>2.34E-5</v>
      </c>
      <c r="H280" s="151" t="s">
        <v>115</v>
      </c>
      <c r="I280" s="341">
        <v>1.6000000000000001E-4</v>
      </c>
      <c r="J280" s="151" t="s">
        <v>115</v>
      </c>
      <c r="K280" s="209">
        <v>3.4999999999999997E-5</v>
      </c>
    </row>
    <row r="281" spans="1:11" x14ac:dyDescent="0.25">
      <c r="A281" s="150" t="s">
        <v>455</v>
      </c>
      <c r="B281" s="150" t="s">
        <v>754</v>
      </c>
      <c r="C281" s="150" t="s">
        <v>111</v>
      </c>
      <c r="D281" s="151" t="s">
        <v>80</v>
      </c>
      <c r="E281" s="209">
        <v>1.49</v>
      </c>
      <c r="F281" s="151" t="s">
        <v>61</v>
      </c>
      <c r="G281" s="209">
        <v>2.06</v>
      </c>
      <c r="H281" s="151" t="s">
        <v>79</v>
      </c>
      <c r="I281" s="341">
        <v>1.0100020000000001</v>
      </c>
      <c r="J281" s="151" t="s">
        <v>61</v>
      </c>
      <c r="K281" s="209">
        <v>0.23899999999999999</v>
      </c>
    </row>
    <row r="282" spans="1:11" x14ac:dyDescent="0.25">
      <c r="A282" s="150" t="s">
        <v>456</v>
      </c>
      <c r="B282" s="150" t="s">
        <v>457</v>
      </c>
      <c r="C282" s="150" t="s">
        <v>105</v>
      </c>
      <c r="D282" s="151" t="s">
        <v>79</v>
      </c>
      <c r="E282" s="209">
        <v>2.4900009999999999</v>
      </c>
      <c r="F282" s="151" t="s">
        <v>61</v>
      </c>
      <c r="G282" s="209">
        <v>2.7600009999999999</v>
      </c>
      <c r="H282" s="151" t="s">
        <v>61</v>
      </c>
      <c r="I282" s="341">
        <v>1.38</v>
      </c>
      <c r="J282" s="151" t="s">
        <v>61</v>
      </c>
      <c r="K282" s="209">
        <v>0.33300000000000002</v>
      </c>
    </row>
    <row r="283" spans="1:11" x14ac:dyDescent="0.25">
      <c r="A283" s="150" t="s">
        <v>458</v>
      </c>
      <c r="B283" s="150" t="s">
        <v>459</v>
      </c>
      <c r="C283" s="150" t="s">
        <v>117</v>
      </c>
      <c r="D283" s="151" t="s">
        <v>80</v>
      </c>
      <c r="E283" s="209">
        <v>1.6000030000000001</v>
      </c>
      <c r="F283" s="151" t="s">
        <v>115</v>
      </c>
      <c r="G283" s="209">
        <v>2.3499999999999999E-5</v>
      </c>
      <c r="H283" s="151" t="s">
        <v>79</v>
      </c>
      <c r="I283" s="341">
        <v>0.87000100000000002</v>
      </c>
      <c r="J283" s="151" t="s">
        <v>61</v>
      </c>
      <c r="K283" s="209">
        <v>0.33</v>
      </c>
    </row>
    <row r="284" spans="1:11" x14ac:dyDescent="0.25">
      <c r="A284" s="150" t="s">
        <v>460</v>
      </c>
      <c r="B284" s="150" t="s">
        <v>755</v>
      </c>
      <c r="C284" s="150" t="s">
        <v>113</v>
      </c>
      <c r="D284" s="151" t="s">
        <v>115</v>
      </c>
      <c r="E284" s="209">
        <v>1.3200000000000001E-4</v>
      </c>
      <c r="F284" s="151" t="s">
        <v>115</v>
      </c>
      <c r="G284" s="209">
        <v>2.3600000000000001E-5</v>
      </c>
      <c r="H284" s="151" t="s">
        <v>115</v>
      </c>
      <c r="I284" s="341">
        <v>1.6100000000000001E-4</v>
      </c>
      <c r="J284" s="151" t="s">
        <v>61</v>
      </c>
      <c r="K284" s="209">
        <v>0.28299999999999997</v>
      </c>
    </row>
    <row r="285" spans="1:11" x14ac:dyDescent="0.25">
      <c r="A285" s="150" t="s">
        <v>462</v>
      </c>
      <c r="B285" s="150" t="s">
        <v>756</v>
      </c>
      <c r="C285" s="150" t="s">
        <v>107</v>
      </c>
      <c r="D285" s="151" t="s">
        <v>80</v>
      </c>
      <c r="E285" s="209">
        <v>1.3300019999999999</v>
      </c>
      <c r="F285" s="151" t="s">
        <v>115</v>
      </c>
      <c r="G285" s="209">
        <v>2.37E-5</v>
      </c>
      <c r="H285" s="151" t="s">
        <v>79</v>
      </c>
      <c r="I285" s="341">
        <v>0.83</v>
      </c>
      <c r="J285" s="151" t="s">
        <v>115</v>
      </c>
      <c r="K285" s="209">
        <v>3.3000000000000003E-5</v>
      </c>
    </row>
    <row r="286" spans="1:11" x14ac:dyDescent="0.25">
      <c r="A286" s="150" t="s">
        <v>463</v>
      </c>
      <c r="B286" s="150" t="s">
        <v>757</v>
      </c>
      <c r="C286" s="150" t="s">
        <v>107</v>
      </c>
      <c r="D286" s="151" t="s">
        <v>115</v>
      </c>
      <c r="E286" s="209">
        <v>1.3300000000000001E-4</v>
      </c>
      <c r="F286" s="151" t="s">
        <v>115</v>
      </c>
      <c r="G286" s="209">
        <v>2.3799999999999999E-5</v>
      </c>
      <c r="H286" s="151" t="s">
        <v>115</v>
      </c>
      <c r="I286" s="341">
        <v>1.6200000000000001E-4</v>
      </c>
      <c r="J286" s="151" t="s">
        <v>115</v>
      </c>
      <c r="K286" s="209">
        <v>3.1999999999999999E-5</v>
      </c>
    </row>
    <row r="287" spans="1:11" x14ac:dyDescent="0.25">
      <c r="A287" s="150" t="s">
        <v>464</v>
      </c>
      <c r="B287" s="150" t="s">
        <v>758</v>
      </c>
      <c r="C287" s="150" t="s">
        <v>114</v>
      </c>
      <c r="D287" s="151" t="s">
        <v>115</v>
      </c>
      <c r="E287" s="209">
        <v>1.34E-4</v>
      </c>
      <c r="F287" s="151" t="s">
        <v>115</v>
      </c>
      <c r="G287" s="209">
        <v>2.3900000000000002E-5</v>
      </c>
      <c r="H287" s="151" t="s">
        <v>115</v>
      </c>
      <c r="I287" s="341">
        <v>1.63E-4</v>
      </c>
      <c r="J287" s="151" t="s">
        <v>115</v>
      </c>
      <c r="K287" s="209">
        <v>3.1000000000000001E-5</v>
      </c>
    </row>
    <row r="288" spans="1:11" x14ac:dyDescent="0.25">
      <c r="A288" s="150" t="s">
        <v>465</v>
      </c>
      <c r="B288" s="150" t="s">
        <v>759</v>
      </c>
      <c r="C288" s="150" t="s">
        <v>107</v>
      </c>
      <c r="D288" s="151" t="s">
        <v>115</v>
      </c>
      <c r="E288" s="209">
        <v>1.35E-4</v>
      </c>
      <c r="F288" s="151" t="s">
        <v>115</v>
      </c>
      <c r="G288" s="209">
        <v>2.4000000000000001E-5</v>
      </c>
      <c r="H288" s="151" t="s">
        <v>115</v>
      </c>
      <c r="I288" s="341">
        <v>1.64E-4</v>
      </c>
      <c r="J288" s="151" t="s">
        <v>115</v>
      </c>
      <c r="K288" s="209">
        <v>3.0000000000000001E-5</v>
      </c>
    </row>
    <row r="289" spans="1:11" x14ac:dyDescent="0.25">
      <c r="A289" s="150" t="s">
        <v>466</v>
      </c>
      <c r="B289" s="150" t="s">
        <v>760</v>
      </c>
      <c r="C289" s="150" t="s">
        <v>527</v>
      </c>
      <c r="D289" s="151" t="s">
        <v>80</v>
      </c>
      <c r="E289" s="209">
        <v>1.5200009999999999</v>
      </c>
      <c r="F289" s="151" t="s">
        <v>115</v>
      </c>
      <c r="G289" s="209">
        <v>2.41E-5</v>
      </c>
      <c r="H289" s="151" t="s">
        <v>79</v>
      </c>
      <c r="I289" s="341">
        <v>1.04</v>
      </c>
      <c r="J289" s="151" t="s">
        <v>115</v>
      </c>
      <c r="K289" s="209">
        <v>2.9E-5</v>
      </c>
    </row>
    <row r="290" spans="1:11" x14ac:dyDescent="0.25">
      <c r="A290" s="150" t="s">
        <v>467</v>
      </c>
      <c r="B290" s="150" t="s">
        <v>761</v>
      </c>
      <c r="C290" s="150" t="s">
        <v>113</v>
      </c>
      <c r="D290" s="151" t="s">
        <v>83</v>
      </c>
      <c r="E290" s="209">
        <v>0.690002</v>
      </c>
      <c r="F290" s="151" t="s">
        <v>115</v>
      </c>
      <c r="G290" s="209">
        <v>2.4199999999999999E-5</v>
      </c>
      <c r="H290" s="151" t="s">
        <v>79</v>
      </c>
      <c r="I290" s="341">
        <v>0.42000100000000001</v>
      </c>
      <c r="J290" s="151" t="s">
        <v>115</v>
      </c>
      <c r="K290" s="209">
        <v>2.8E-5</v>
      </c>
    </row>
    <row r="291" spans="1:11" x14ac:dyDescent="0.25">
      <c r="A291" s="150" t="s">
        <v>468</v>
      </c>
      <c r="B291" s="150" t="s">
        <v>469</v>
      </c>
      <c r="C291" s="150" t="s">
        <v>117</v>
      </c>
      <c r="D291" s="151" t="s">
        <v>83</v>
      </c>
      <c r="E291" s="209">
        <v>0.88000500000000004</v>
      </c>
      <c r="F291" s="151" t="s">
        <v>115</v>
      </c>
      <c r="G291" s="209">
        <v>2.4300000000000001E-5</v>
      </c>
      <c r="H291" s="151" t="s">
        <v>115</v>
      </c>
      <c r="I291" s="341">
        <v>1.65E-4</v>
      </c>
      <c r="J291" s="151" t="s">
        <v>115</v>
      </c>
      <c r="K291" s="209">
        <v>2.6999999999999999E-5</v>
      </c>
    </row>
    <row r="292" spans="1:11" x14ac:dyDescent="0.25">
      <c r="A292" s="150" t="s">
        <v>470</v>
      </c>
      <c r="B292" s="150" t="s">
        <v>762</v>
      </c>
      <c r="C292" s="150" t="s">
        <v>119</v>
      </c>
      <c r="D292" s="151" t="s">
        <v>115</v>
      </c>
      <c r="E292" s="209">
        <v>1.36E-4</v>
      </c>
      <c r="F292" s="151" t="s">
        <v>115</v>
      </c>
      <c r="G292" s="209">
        <v>2.44E-5</v>
      </c>
      <c r="H292" s="151" t="s">
        <v>115</v>
      </c>
      <c r="I292" s="341">
        <v>1.66E-4</v>
      </c>
      <c r="J292" s="151" t="s">
        <v>115</v>
      </c>
      <c r="K292" s="209">
        <v>2.5999999999999998E-5</v>
      </c>
    </row>
    <row r="293" spans="1:11" x14ac:dyDescent="0.25">
      <c r="A293" s="150" t="s">
        <v>471</v>
      </c>
      <c r="B293" s="150" t="s">
        <v>763</v>
      </c>
      <c r="C293" s="150" t="s">
        <v>107</v>
      </c>
      <c r="D293" s="151" t="s">
        <v>115</v>
      </c>
      <c r="E293" s="209">
        <v>1.37E-4</v>
      </c>
      <c r="F293" s="151" t="s">
        <v>115</v>
      </c>
      <c r="G293" s="209">
        <v>2.4499999999999999E-5</v>
      </c>
      <c r="H293" s="151" t="s">
        <v>115</v>
      </c>
      <c r="I293" s="341">
        <v>1.6699999999999999E-4</v>
      </c>
      <c r="J293" s="151" t="s">
        <v>115</v>
      </c>
      <c r="K293" s="209">
        <v>2.5000000000000001E-5</v>
      </c>
    </row>
    <row r="294" spans="1:11" x14ac:dyDescent="0.25">
      <c r="A294" s="150" t="s">
        <v>472</v>
      </c>
      <c r="B294" s="150" t="s">
        <v>764</v>
      </c>
      <c r="C294" s="150" t="s">
        <v>119</v>
      </c>
      <c r="D294" s="151" t="s">
        <v>80</v>
      </c>
      <c r="E294" s="209">
        <v>1.77</v>
      </c>
      <c r="F294" s="151" t="s">
        <v>61</v>
      </c>
      <c r="G294" s="209">
        <v>1.33</v>
      </c>
      <c r="H294" s="151" t="s">
        <v>79</v>
      </c>
      <c r="I294" s="341">
        <v>1.05</v>
      </c>
      <c r="J294" s="151" t="s">
        <v>61</v>
      </c>
      <c r="K294" s="209">
        <v>0.29400100000000001</v>
      </c>
    </row>
    <row r="295" spans="1:11" x14ac:dyDescent="0.25">
      <c r="A295" s="150" t="s">
        <v>473</v>
      </c>
      <c r="B295" s="150" t="s">
        <v>765</v>
      </c>
      <c r="C295" s="150" t="s">
        <v>113</v>
      </c>
      <c r="D295" s="151" t="s">
        <v>115</v>
      </c>
      <c r="E295" s="209">
        <v>1.3799999999999999E-4</v>
      </c>
      <c r="F295" s="151" t="s">
        <v>115</v>
      </c>
      <c r="G295" s="209">
        <v>2.4600000000000002E-5</v>
      </c>
      <c r="H295" s="151" t="s">
        <v>115</v>
      </c>
      <c r="I295" s="341">
        <v>1.6799999999999999E-4</v>
      </c>
      <c r="J295" s="151" t="s">
        <v>115</v>
      </c>
      <c r="K295" s="209">
        <v>2.4000000000000001E-5</v>
      </c>
    </row>
    <row r="296" spans="1:11" x14ac:dyDescent="0.25">
      <c r="A296" s="150" t="s">
        <v>474</v>
      </c>
      <c r="B296" s="150" t="s">
        <v>766</v>
      </c>
      <c r="C296" s="150" t="s">
        <v>118</v>
      </c>
      <c r="D296" s="151" t="s">
        <v>115</v>
      </c>
      <c r="E296" s="209">
        <v>1.3899999999999999E-4</v>
      </c>
      <c r="F296" s="151" t="s">
        <v>115</v>
      </c>
      <c r="G296" s="209">
        <v>2.4700000000000001E-5</v>
      </c>
      <c r="H296" s="151" t="s">
        <v>115</v>
      </c>
      <c r="I296" s="341">
        <v>1.6899999999999999E-4</v>
      </c>
      <c r="J296" s="151" t="s">
        <v>115</v>
      </c>
      <c r="K296" s="209">
        <v>2.3E-5</v>
      </c>
    </row>
    <row r="297" spans="1:11" x14ac:dyDescent="0.25">
      <c r="A297" s="150" t="s">
        <v>475</v>
      </c>
      <c r="B297" s="150" t="s">
        <v>767</v>
      </c>
      <c r="C297" s="150" t="s">
        <v>119</v>
      </c>
      <c r="D297" s="151" t="s">
        <v>115</v>
      </c>
      <c r="E297" s="209">
        <v>1.3999999999999999E-4</v>
      </c>
      <c r="F297" s="151" t="s">
        <v>115</v>
      </c>
      <c r="G297" s="209">
        <v>2.48E-5</v>
      </c>
      <c r="H297" s="151" t="s">
        <v>115</v>
      </c>
      <c r="I297" s="341">
        <v>1.7000000000000001E-4</v>
      </c>
      <c r="J297" s="151" t="s">
        <v>115</v>
      </c>
      <c r="K297" s="209">
        <v>2.1999999999999999E-5</v>
      </c>
    </row>
    <row r="298" spans="1:11" x14ac:dyDescent="0.25">
      <c r="A298" s="150" t="s">
        <v>476</v>
      </c>
      <c r="B298" s="150" t="s">
        <v>768</v>
      </c>
      <c r="C298" s="150" t="s">
        <v>118</v>
      </c>
      <c r="D298" s="151" t="s">
        <v>80</v>
      </c>
      <c r="E298" s="209">
        <v>1.39</v>
      </c>
      <c r="F298" s="151" t="s">
        <v>61</v>
      </c>
      <c r="G298" s="209">
        <v>1.63</v>
      </c>
      <c r="H298" s="151" t="s">
        <v>61</v>
      </c>
      <c r="I298" s="341">
        <v>1.1100019999999999</v>
      </c>
      <c r="J298" s="151" t="s">
        <v>61</v>
      </c>
      <c r="K298" s="209">
        <v>0.26800000000000002</v>
      </c>
    </row>
    <row r="299" spans="1:11" x14ac:dyDescent="0.25">
      <c r="A299" s="150" t="s">
        <v>477</v>
      </c>
      <c r="B299" s="150" t="s">
        <v>769</v>
      </c>
      <c r="C299" s="150" t="s">
        <v>119</v>
      </c>
      <c r="D299" s="151" t="s">
        <v>80</v>
      </c>
      <c r="E299" s="209">
        <v>1.7300009999999999</v>
      </c>
      <c r="F299" s="151" t="s">
        <v>61</v>
      </c>
      <c r="G299" s="209">
        <v>1.73</v>
      </c>
      <c r="H299" s="151" t="s">
        <v>79</v>
      </c>
      <c r="I299" s="341">
        <v>0.96</v>
      </c>
      <c r="J299" s="151" t="s">
        <v>61</v>
      </c>
      <c r="K299" s="209">
        <v>0.27600000000000002</v>
      </c>
    </row>
    <row r="300" spans="1:11" x14ac:dyDescent="0.25">
      <c r="A300" s="150" t="s">
        <v>478</v>
      </c>
      <c r="B300" s="150" t="s">
        <v>479</v>
      </c>
      <c r="C300" s="150" t="s">
        <v>117</v>
      </c>
      <c r="D300" s="151" t="s">
        <v>115</v>
      </c>
      <c r="E300" s="209">
        <v>1.4100000000000001E-4</v>
      </c>
      <c r="F300" s="151" t="s">
        <v>115</v>
      </c>
      <c r="G300" s="209">
        <v>2.4899999999999999E-5</v>
      </c>
      <c r="H300" s="151" t="s">
        <v>115</v>
      </c>
      <c r="I300" s="341">
        <v>1.7100000000000001E-4</v>
      </c>
      <c r="J300" s="151" t="s">
        <v>115</v>
      </c>
      <c r="K300" s="209">
        <v>2.0999999999999999E-5</v>
      </c>
    </row>
    <row r="301" spans="1:11" x14ac:dyDescent="0.25">
      <c r="A301" s="150" t="s">
        <v>480</v>
      </c>
      <c r="B301" s="150" t="s">
        <v>481</v>
      </c>
      <c r="C301" s="150" t="s">
        <v>105</v>
      </c>
      <c r="D301" s="151" t="s">
        <v>68</v>
      </c>
      <c r="E301" s="209">
        <v>20.29</v>
      </c>
      <c r="F301" s="151" t="s">
        <v>67</v>
      </c>
      <c r="G301" s="209">
        <v>9.1199999999999992</v>
      </c>
      <c r="H301" s="151" t="s">
        <v>68</v>
      </c>
      <c r="I301" s="341">
        <v>3.87</v>
      </c>
      <c r="J301" s="151" t="s">
        <v>67</v>
      </c>
      <c r="K301" s="209">
        <v>0.65300000000000002</v>
      </c>
    </row>
    <row r="302" spans="1:11" x14ac:dyDescent="0.25">
      <c r="A302" s="150" t="s">
        <v>482</v>
      </c>
      <c r="B302" s="150" t="s">
        <v>770</v>
      </c>
      <c r="C302" s="150" t="s">
        <v>118</v>
      </c>
      <c r="D302" s="151" t="s">
        <v>115</v>
      </c>
      <c r="E302" s="209">
        <v>1.4200000000000001E-4</v>
      </c>
      <c r="F302" s="151" t="s">
        <v>115</v>
      </c>
      <c r="G302" s="209">
        <v>2.5000000000000001E-5</v>
      </c>
      <c r="H302" s="151" t="s">
        <v>115</v>
      </c>
      <c r="I302" s="341">
        <v>1.7200000000000001E-4</v>
      </c>
      <c r="J302" s="151" t="s">
        <v>115</v>
      </c>
      <c r="K302" s="209">
        <v>2.0000000000000002E-5</v>
      </c>
    </row>
    <row r="303" spans="1:11" x14ac:dyDescent="0.25">
      <c r="A303" s="150" t="s">
        <v>483</v>
      </c>
      <c r="B303" s="150" t="s">
        <v>484</v>
      </c>
      <c r="C303" s="150" t="s">
        <v>105</v>
      </c>
      <c r="D303" s="151" t="s">
        <v>115</v>
      </c>
      <c r="E303" s="209">
        <v>1.4300000000000001E-4</v>
      </c>
      <c r="F303" s="151" t="s">
        <v>115</v>
      </c>
      <c r="G303" s="209">
        <v>2.51E-5</v>
      </c>
      <c r="H303" s="151" t="s">
        <v>115</v>
      </c>
      <c r="I303" s="341">
        <v>1.73E-4</v>
      </c>
      <c r="J303" s="151" t="s">
        <v>115</v>
      </c>
      <c r="K303" s="209">
        <v>1.9000000000000001E-5</v>
      </c>
    </row>
    <row r="304" spans="1:11" x14ac:dyDescent="0.25">
      <c r="A304" s="150" t="s">
        <v>485</v>
      </c>
      <c r="B304" s="150" t="s">
        <v>771</v>
      </c>
      <c r="C304" s="150" t="s">
        <v>113</v>
      </c>
      <c r="D304" s="151" t="s">
        <v>83</v>
      </c>
      <c r="E304" s="209">
        <v>0.88000599999999995</v>
      </c>
      <c r="F304" s="151" t="s">
        <v>115</v>
      </c>
      <c r="G304" s="209">
        <v>2.5199999999999999E-5</v>
      </c>
      <c r="H304" s="151" t="s">
        <v>79</v>
      </c>
      <c r="I304" s="341">
        <v>0.71000399999999997</v>
      </c>
      <c r="J304" s="151" t="s">
        <v>79</v>
      </c>
      <c r="K304" s="209">
        <v>0.22</v>
      </c>
    </row>
    <row r="305" spans="1:11" x14ac:dyDescent="0.25">
      <c r="A305" s="150" t="s">
        <v>486</v>
      </c>
      <c r="B305" s="150" t="s">
        <v>772</v>
      </c>
      <c r="C305" s="150" t="s">
        <v>107</v>
      </c>
      <c r="D305" s="151" t="s">
        <v>115</v>
      </c>
      <c r="E305" s="209">
        <v>1.44E-4</v>
      </c>
      <c r="F305" s="151" t="s">
        <v>115</v>
      </c>
      <c r="G305" s="209">
        <v>2.5299999999999998E-5</v>
      </c>
      <c r="H305" s="151" t="s">
        <v>115</v>
      </c>
      <c r="I305" s="341">
        <v>1.74E-4</v>
      </c>
      <c r="J305" s="151" t="s">
        <v>115</v>
      </c>
      <c r="K305" s="209">
        <v>1.8E-5</v>
      </c>
    </row>
    <row r="306" spans="1:11" x14ac:dyDescent="0.25">
      <c r="A306" s="150" t="s">
        <v>487</v>
      </c>
      <c r="B306" s="150" t="s">
        <v>773</v>
      </c>
      <c r="C306" s="150" t="s">
        <v>119</v>
      </c>
      <c r="D306" s="151" t="s">
        <v>115</v>
      </c>
      <c r="E306" s="209">
        <v>1.45E-4</v>
      </c>
      <c r="F306" s="151" t="s">
        <v>115</v>
      </c>
      <c r="G306" s="209">
        <v>2.5400000000000001E-5</v>
      </c>
      <c r="H306" s="151" t="s">
        <v>115</v>
      </c>
      <c r="I306" s="341">
        <v>1.75E-4</v>
      </c>
      <c r="J306" s="151" t="s">
        <v>115</v>
      </c>
      <c r="K306" s="209">
        <v>1.7E-5</v>
      </c>
    </row>
    <row r="307" spans="1:11" x14ac:dyDescent="0.25">
      <c r="A307" s="150" t="s">
        <v>488</v>
      </c>
      <c r="B307" s="150" t="s">
        <v>774</v>
      </c>
      <c r="C307" s="150" t="s">
        <v>111</v>
      </c>
      <c r="D307" s="151" t="s">
        <v>61</v>
      </c>
      <c r="E307" s="209">
        <v>4.45</v>
      </c>
      <c r="F307" s="151" t="s">
        <v>115</v>
      </c>
      <c r="G307" s="209">
        <v>2.55E-5</v>
      </c>
      <c r="H307" s="151" t="s">
        <v>61</v>
      </c>
      <c r="I307" s="341">
        <v>1.53</v>
      </c>
      <c r="J307" s="151" t="s">
        <v>115</v>
      </c>
      <c r="K307" s="209">
        <v>1.5999999999999999E-5</v>
      </c>
    </row>
    <row r="308" spans="1:11" x14ac:dyDescent="0.25">
      <c r="A308" s="150" t="s">
        <v>489</v>
      </c>
      <c r="B308" s="150" t="s">
        <v>775</v>
      </c>
      <c r="C308" s="150" t="s">
        <v>114</v>
      </c>
      <c r="D308" s="151" t="s">
        <v>115</v>
      </c>
      <c r="E308" s="209">
        <v>1.46E-4</v>
      </c>
      <c r="F308" s="151" t="s">
        <v>115</v>
      </c>
      <c r="G308" s="209">
        <v>2.5599999999999999E-5</v>
      </c>
      <c r="H308" s="151" t="s">
        <v>115</v>
      </c>
      <c r="I308" s="341">
        <v>1.76E-4</v>
      </c>
      <c r="J308" s="151" t="s">
        <v>115</v>
      </c>
      <c r="K308" s="209">
        <v>1.5E-5</v>
      </c>
    </row>
    <row r="309" spans="1:11" x14ac:dyDescent="0.25">
      <c r="A309" s="150" t="s">
        <v>490</v>
      </c>
      <c r="B309" s="150" t="s">
        <v>776</v>
      </c>
      <c r="C309" s="150" t="s">
        <v>111</v>
      </c>
      <c r="D309" s="151" t="s">
        <v>115</v>
      </c>
      <c r="E309" s="209">
        <v>1.47E-4</v>
      </c>
      <c r="F309" s="151" t="s">
        <v>115</v>
      </c>
      <c r="G309" s="209">
        <v>2.5700000000000001E-5</v>
      </c>
      <c r="H309" s="151" t="s">
        <v>115</v>
      </c>
      <c r="I309" s="341">
        <v>1.7699999999999999E-4</v>
      </c>
      <c r="J309" s="151" t="s">
        <v>115</v>
      </c>
      <c r="K309" s="209">
        <v>1.4E-5</v>
      </c>
    </row>
    <row r="310" spans="1:11" x14ac:dyDescent="0.25">
      <c r="A310" s="150" t="s">
        <v>491</v>
      </c>
      <c r="B310" s="150" t="s">
        <v>777</v>
      </c>
      <c r="C310" s="150" t="s">
        <v>111</v>
      </c>
      <c r="D310" s="151" t="s">
        <v>79</v>
      </c>
      <c r="E310" s="209">
        <v>3.02</v>
      </c>
      <c r="F310" s="151" t="s">
        <v>61</v>
      </c>
      <c r="G310" s="209">
        <v>2.4000010000000001</v>
      </c>
      <c r="H310" s="151" t="s">
        <v>61</v>
      </c>
      <c r="I310" s="341">
        <v>1.3200019999999999</v>
      </c>
      <c r="J310" s="151" t="s">
        <v>115</v>
      </c>
      <c r="K310" s="209">
        <v>1.2999999999999999E-5</v>
      </c>
    </row>
    <row r="311" spans="1:11" x14ac:dyDescent="0.25">
      <c r="A311" s="150" t="s">
        <v>492</v>
      </c>
      <c r="B311" s="150" t="s">
        <v>493</v>
      </c>
      <c r="C311" s="150" t="s">
        <v>105</v>
      </c>
      <c r="D311" s="151" t="s">
        <v>83</v>
      </c>
      <c r="E311" s="209">
        <v>0.82</v>
      </c>
      <c r="F311" s="151" t="s">
        <v>115</v>
      </c>
      <c r="G311" s="209">
        <v>2.58E-5</v>
      </c>
      <c r="H311" s="151" t="s">
        <v>115</v>
      </c>
      <c r="I311" s="341">
        <v>1.7799999999999999E-4</v>
      </c>
      <c r="J311" s="151" t="s">
        <v>115</v>
      </c>
      <c r="K311" s="209">
        <v>1.2E-5</v>
      </c>
    </row>
    <row r="312" spans="1:11" x14ac:dyDescent="0.25">
      <c r="A312" s="150" t="s">
        <v>494</v>
      </c>
      <c r="B312" s="150" t="s">
        <v>778</v>
      </c>
      <c r="C312" s="150" t="s">
        <v>118</v>
      </c>
      <c r="D312" s="151" t="s">
        <v>115</v>
      </c>
      <c r="E312" s="209">
        <v>1.4799999999999999E-4</v>
      </c>
      <c r="F312" s="151" t="s">
        <v>115</v>
      </c>
      <c r="G312" s="209">
        <v>2.5899999999999999E-5</v>
      </c>
      <c r="H312" s="151" t="s">
        <v>115</v>
      </c>
      <c r="I312" s="341">
        <v>1.7899999999999999E-4</v>
      </c>
      <c r="J312" s="151" t="s">
        <v>115</v>
      </c>
      <c r="K312" s="209">
        <v>1.1E-5</v>
      </c>
    </row>
    <row r="313" spans="1:11" x14ac:dyDescent="0.25">
      <c r="A313" s="150" t="s">
        <v>495</v>
      </c>
      <c r="B313" s="150" t="s">
        <v>779</v>
      </c>
      <c r="C313" s="150" t="s">
        <v>113</v>
      </c>
      <c r="D313" s="151" t="s">
        <v>80</v>
      </c>
      <c r="E313" s="209">
        <v>2.1900010000000001</v>
      </c>
      <c r="F313" s="151" t="s">
        <v>61</v>
      </c>
      <c r="G313" s="209">
        <v>1.95</v>
      </c>
      <c r="H313" s="151" t="s">
        <v>61</v>
      </c>
      <c r="I313" s="341">
        <v>1.120001</v>
      </c>
      <c r="J313" s="151" t="s">
        <v>61</v>
      </c>
      <c r="K313" s="209">
        <v>0.35</v>
      </c>
    </row>
    <row r="314" spans="1:11" x14ac:dyDescent="0.25">
      <c r="A314" s="150" t="s">
        <v>496</v>
      </c>
      <c r="B314" s="150" t="s">
        <v>780</v>
      </c>
      <c r="C314" s="150" t="s">
        <v>114</v>
      </c>
      <c r="D314" s="151" t="s">
        <v>83</v>
      </c>
      <c r="E314" s="209">
        <v>0.68000300000000002</v>
      </c>
      <c r="F314" s="151" t="s">
        <v>115</v>
      </c>
      <c r="G314" s="209">
        <v>2.5999999999999998E-5</v>
      </c>
      <c r="H314" s="151" t="s">
        <v>79</v>
      </c>
      <c r="I314" s="341">
        <v>0.48000100000000001</v>
      </c>
      <c r="J314" s="151" t="s">
        <v>115</v>
      </c>
      <c r="K314" s="209">
        <v>1.0000000000000001E-5</v>
      </c>
    </row>
    <row r="315" spans="1:11" x14ac:dyDescent="0.25">
      <c r="A315" s="150" t="s">
        <v>497</v>
      </c>
      <c r="B315" s="150" t="s">
        <v>781</v>
      </c>
      <c r="C315" s="150" t="s">
        <v>118</v>
      </c>
      <c r="D315" s="151" t="s">
        <v>66</v>
      </c>
      <c r="E315" s="209">
        <v>4</v>
      </c>
      <c r="F315" s="151" t="s">
        <v>61</v>
      </c>
      <c r="G315" s="209">
        <v>2.08</v>
      </c>
      <c r="H315" s="151" t="s">
        <v>66</v>
      </c>
      <c r="I315" s="341">
        <v>2.2100010000000001</v>
      </c>
      <c r="J315" s="151" t="s">
        <v>61</v>
      </c>
      <c r="K315" s="209">
        <v>0.35699999999999998</v>
      </c>
    </row>
    <row r="316" spans="1:11" x14ac:dyDescent="0.25">
      <c r="A316" s="150" t="s">
        <v>498</v>
      </c>
      <c r="B316" s="150" t="s">
        <v>782</v>
      </c>
      <c r="C316" s="150" t="s">
        <v>114</v>
      </c>
      <c r="D316" s="151" t="s">
        <v>83</v>
      </c>
      <c r="E316" s="209">
        <v>1.180002</v>
      </c>
      <c r="F316" s="151" t="s">
        <v>115</v>
      </c>
      <c r="G316" s="209">
        <v>2.6100000000000001E-5</v>
      </c>
      <c r="H316" s="151" t="s">
        <v>115</v>
      </c>
      <c r="I316" s="341">
        <v>1.8000000000000001E-4</v>
      </c>
      <c r="J316" s="151" t="s">
        <v>115</v>
      </c>
      <c r="K316" s="209">
        <v>9.0000000000000002E-6</v>
      </c>
    </row>
    <row r="317" spans="1:11" x14ac:dyDescent="0.25">
      <c r="A317" s="150" t="s">
        <v>499</v>
      </c>
      <c r="B317" s="150" t="s">
        <v>783</v>
      </c>
      <c r="C317" s="150" t="s">
        <v>119</v>
      </c>
      <c r="D317" s="151" t="s">
        <v>80</v>
      </c>
      <c r="E317" s="209">
        <v>1.72</v>
      </c>
      <c r="F317" s="151" t="s">
        <v>115</v>
      </c>
      <c r="G317" s="209">
        <v>2.62E-5</v>
      </c>
      <c r="H317" s="151" t="s">
        <v>79</v>
      </c>
      <c r="I317" s="341">
        <v>1.040001</v>
      </c>
      <c r="J317" s="151" t="s">
        <v>61</v>
      </c>
      <c r="K317" s="209">
        <v>0.26200000000000001</v>
      </c>
    </row>
    <row r="318" spans="1:11" x14ac:dyDescent="0.25">
      <c r="A318" s="150" t="s">
        <v>500</v>
      </c>
      <c r="B318" s="150" t="s">
        <v>501</v>
      </c>
      <c r="C318" s="150" t="s">
        <v>117</v>
      </c>
      <c r="D318" s="151" t="s">
        <v>79</v>
      </c>
      <c r="E318" s="209">
        <v>3.32</v>
      </c>
      <c r="F318" s="151" t="s">
        <v>61</v>
      </c>
      <c r="G318" s="209">
        <v>3.71</v>
      </c>
      <c r="H318" s="151" t="s">
        <v>61</v>
      </c>
      <c r="I318" s="341">
        <v>1.3100020000000001</v>
      </c>
      <c r="J318" s="151" t="s">
        <v>61</v>
      </c>
      <c r="K318" s="209">
        <v>0.30399999999999999</v>
      </c>
    </row>
    <row r="319" spans="1:11" x14ac:dyDescent="0.25">
      <c r="A319" s="150" t="s">
        <v>502</v>
      </c>
      <c r="B319" s="150" t="s">
        <v>503</v>
      </c>
      <c r="C319" s="150" t="s">
        <v>105</v>
      </c>
      <c r="D319" s="151" t="s">
        <v>61</v>
      </c>
      <c r="E319" s="209">
        <v>5.16</v>
      </c>
      <c r="F319" s="151" t="s">
        <v>66</v>
      </c>
      <c r="G319" s="209">
        <v>4.5599999999999996</v>
      </c>
      <c r="H319" s="151" t="s">
        <v>67</v>
      </c>
      <c r="I319" s="341">
        <v>1.52</v>
      </c>
      <c r="J319" s="151" t="s">
        <v>67</v>
      </c>
      <c r="K319" s="209">
        <v>0.54100000000000004</v>
      </c>
    </row>
    <row r="320" spans="1:11" x14ac:dyDescent="0.25">
      <c r="A320" s="150" t="s">
        <v>504</v>
      </c>
      <c r="B320" s="150" t="s">
        <v>784</v>
      </c>
      <c r="C320" s="150" t="s">
        <v>111</v>
      </c>
      <c r="D320" s="151" t="s">
        <v>115</v>
      </c>
      <c r="E320" s="209">
        <v>1.4899999999999999E-4</v>
      </c>
      <c r="F320" s="151" t="s">
        <v>115</v>
      </c>
      <c r="G320" s="209">
        <v>2.6299999999999999E-5</v>
      </c>
      <c r="H320" s="151" t="s">
        <v>115</v>
      </c>
      <c r="I320" s="341">
        <v>1.8100000000000001E-4</v>
      </c>
      <c r="J320" s="151" t="s">
        <v>115</v>
      </c>
      <c r="K320" s="209">
        <v>7.9999999999999996E-6</v>
      </c>
    </row>
    <row r="321" spans="1:11" x14ac:dyDescent="0.25">
      <c r="A321" s="150" t="s">
        <v>505</v>
      </c>
      <c r="B321" s="150" t="s">
        <v>785</v>
      </c>
      <c r="C321" s="150" t="s">
        <v>112</v>
      </c>
      <c r="D321" s="151" t="s">
        <v>80</v>
      </c>
      <c r="E321" s="209">
        <v>1.680002</v>
      </c>
      <c r="F321" s="151" t="s">
        <v>61</v>
      </c>
      <c r="G321" s="209">
        <v>1.75</v>
      </c>
      <c r="H321" s="151" t="s">
        <v>79</v>
      </c>
      <c r="I321" s="341">
        <v>0.91000199999999998</v>
      </c>
      <c r="J321" s="151" t="s">
        <v>61</v>
      </c>
      <c r="K321" s="209">
        <v>0.36499999999999999</v>
      </c>
    </row>
    <row r="322" spans="1:11" x14ac:dyDescent="0.25">
      <c r="A322" s="150" t="s">
        <v>506</v>
      </c>
      <c r="B322" s="150" t="s">
        <v>786</v>
      </c>
      <c r="C322" s="150" t="s">
        <v>112</v>
      </c>
      <c r="D322" s="151" t="s">
        <v>83</v>
      </c>
      <c r="E322" s="209">
        <v>1.080001</v>
      </c>
      <c r="F322" s="151" t="s">
        <v>61</v>
      </c>
      <c r="G322" s="209">
        <v>1.24</v>
      </c>
      <c r="H322" s="151" t="s">
        <v>79</v>
      </c>
      <c r="I322" s="341">
        <v>0.70000099999999998</v>
      </c>
      <c r="J322" s="151" t="s">
        <v>79</v>
      </c>
      <c r="K322" s="209">
        <v>0.24399999999999999</v>
      </c>
    </row>
    <row r="323" spans="1:11" x14ac:dyDescent="0.25">
      <c r="A323" s="150" t="s">
        <v>507</v>
      </c>
      <c r="B323" s="150" t="s">
        <v>787</v>
      </c>
      <c r="C323" s="150" t="s">
        <v>118</v>
      </c>
      <c r="D323" s="151" t="s">
        <v>115</v>
      </c>
      <c r="E323" s="209">
        <v>1.4999999999999999E-4</v>
      </c>
      <c r="F323" s="151" t="s">
        <v>115</v>
      </c>
      <c r="G323" s="209">
        <v>2.6400000000000001E-5</v>
      </c>
      <c r="H323" s="151" t="s">
        <v>115</v>
      </c>
      <c r="I323" s="341">
        <v>1.8200000000000001E-4</v>
      </c>
      <c r="J323" s="151" t="s">
        <v>115</v>
      </c>
      <c r="K323" s="209">
        <v>6.9999999999999999E-6</v>
      </c>
    </row>
    <row r="324" spans="1:11" x14ac:dyDescent="0.25">
      <c r="A324" s="150" t="s">
        <v>508</v>
      </c>
      <c r="B324" s="150" t="s">
        <v>788</v>
      </c>
      <c r="C324" s="150" t="s">
        <v>114</v>
      </c>
      <c r="D324" s="151" t="s">
        <v>115</v>
      </c>
      <c r="E324" s="209">
        <v>1.5100000000000001E-4</v>
      </c>
      <c r="F324" s="151" t="s">
        <v>115</v>
      </c>
      <c r="G324" s="209">
        <v>2.65E-5</v>
      </c>
      <c r="H324" s="151" t="s">
        <v>115</v>
      </c>
      <c r="I324" s="341">
        <v>1.83E-4</v>
      </c>
      <c r="J324" s="151" t="s">
        <v>115</v>
      </c>
      <c r="K324" s="209">
        <v>6.0000000000000002E-6</v>
      </c>
    </row>
    <row r="325" spans="1:11" x14ac:dyDescent="0.25">
      <c r="A325" s="150" t="s">
        <v>509</v>
      </c>
      <c r="B325" s="150" t="s">
        <v>789</v>
      </c>
      <c r="C325" s="150" t="s">
        <v>111</v>
      </c>
      <c r="D325" s="151" t="s">
        <v>115</v>
      </c>
      <c r="E325" s="209">
        <v>1.5200000000000001E-4</v>
      </c>
      <c r="F325" s="151" t="s">
        <v>115</v>
      </c>
      <c r="G325" s="209">
        <v>2.6599999999999999E-5</v>
      </c>
      <c r="H325" s="151" t="s">
        <v>115</v>
      </c>
      <c r="I325" s="341">
        <v>1.84E-4</v>
      </c>
      <c r="J325" s="151" t="s">
        <v>115</v>
      </c>
      <c r="K325" s="209">
        <v>5.0000000000000004E-6</v>
      </c>
    </row>
    <row r="326" spans="1:11" x14ac:dyDescent="0.25">
      <c r="A326" s="150" t="s">
        <v>510</v>
      </c>
      <c r="B326" s="150" t="s">
        <v>790</v>
      </c>
      <c r="C326" s="150" t="s">
        <v>117</v>
      </c>
      <c r="D326" s="151" t="s">
        <v>115</v>
      </c>
      <c r="E326" s="209">
        <v>1.5300000000000001E-4</v>
      </c>
      <c r="F326" s="151" t="s">
        <v>115</v>
      </c>
      <c r="G326" s="209">
        <v>2.6699999999999998E-5</v>
      </c>
      <c r="H326" s="151" t="s">
        <v>115</v>
      </c>
      <c r="I326" s="341">
        <v>1.85E-4</v>
      </c>
      <c r="J326" s="151" t="s">
        <v>115</v>
      </c>
      <c r="K326" s="209">
        <v>3.9999999999999998E-6</v>
      </c>
    </row>
    <row r="327" spans="1:11" x14ac:dyDescent="0.25">
      <c r="A327" s="150" t="s">
        <v>511</v>
      </c>
      <c r="B327" s="150" t="s">
        <v>791</v>
      </c>
      <c r="C327" s="150" t="s">
        <v>118</v>
      </c>
      <c r="D327" s="151" t="s">
        <v>83</v>
      </c>
      <c r="E327" s="209">
        <v>0.82000099999999998</v>
      </c>
      <c r="F327" s="151" t="s">
        <v>115</v>
      </c>
      <c r="G327" s="209">
        <v>2.6800000000000001E-5</v>
      </c>
      <c r="H327" s="151" t="s">
        <v>79</v>
      </c>
      <c r="I327" s="341">
        <v>0.59000200000000003</v>
      </c>
      <c r="J327" s="151" t="s">
        <v>79</v>
      </c>
      <c r="K327" s="209">
        <v>0.189</v>
      </c>
    </row>
    <row r="328" spans="1:11" x14ac:dyDescent="0.25">
      <c r="A328" s="150" t="s">
        <v>512</v>
      </c>
      <c r="B328" s="150" t="s">
        <v>792</v>
      </c>
      <c r="C328" s="150" t="s">
        <v>119</v>
      </c>
      <c r="D328" s="151" t="s">
        <v>115</v>
      </c>
      <c r="E328" s="209">
        <v>1.54E-4</v>
      </c>
      <c r="F328" s="151" t="s">
        <v>115</v>
      </c>
      <c r="G328" s="209">
        <v>2.69E-5</v>
      </c>
      <c r="H328" s="151" t="s">
        <v>115</v>
      </c>
      <c r="I328" s="341">
        <v>1.8599999999999999E-4</v>
      </c>
      <c r="J328" s="151" t="s">
        <v>115</v>
      </c>
      <c r="K328" s="209">
        <v>3.0000000000000001E-6</v>
      </c>
    </row>
    <row r="329" spans="1:11" x14ac:dyDescent="0.25">
      <c r="A329" s="150" t="s">
        <v>513</v>
      </c>
      <c r="B329" s="150" t="s">
        <v>793</v>
      </c>
      <c r="C329" s="150" t="s">
        <v>111</v>
      </c>
      <c r="D329" s="151" t="s">
        <v>83</v>
      </c>
      <c r="E329" s="209">
        <v>0.78000100000000006</v>
      </c>
      <c r="F329" s="151" t="s">
        <v>115</v>
      </c>
      <c r="G329" s="209">
        <v>2.6999999999999999E-5</v>
      </c>
      <c r="H329" s="151" t="s">
        <v>115</v>
      </c>
      <c r="I329" s="341">
        <v>1.8699999999999999E-4</v>
      </c>
      <c r="J329" s="151" t="s">
        <v>115</v>
      </c>
      <c r="K329" s="209">
        <v>1.9999999999999999E-6</v>
      </c>
    </row>
    <row r="330" spans="1:11" x14ac:dyDescent="0.25">
      <c r="A330" s="150" t="s">
        <v>514</v>
      </c>
      <c r="B330" s="150" t="s">
        <v>794</v>
      </c>
      <c r="C330" s="150" t="s">
        <v>107</v>
      </c>
      <c r="D330" s="151" t="s">
        <v>80</v>
      </c>
      <c r="E330" s="209">
        <v>1.4500010000000001</v>
      </c>
      <c r="F330" s="151" t="s">
        <v>61</v>
      </c>
      <c r="G330" s="209">
        <v>1.9000001</v>
      </c>
      <c r="H330" s="151" t="s">
        <v>61</v>
      </c>
      <c r="I330" s="341">
        <v>1.1800010000000001</v>
      </c>
      <c r="J330" s="151" t="s">
        <v>115</v>
      </c>
      <c r="K330" s="209">
        <v>9.9999999999999995E-7</v>
      </c>
    </row>
    <row r="331" spans="1:11" x14ac:dyDescent="0.25">
      <c r="A331" s="150" t="s">
        <v>515</v>
      </c>
      <c r="B331" s="150" t="s">
        <v>516</v>
      </c>
      <c r="C331" s="150" t="s">
        <v>105</v>
      </c>
      <c r="D331" s="151" t="s">
        <v>80</v>
      </c>
      <c r="E331" s="209">
        <v>1.2600009999999999</v>
      </c>
      <c r="F331" s="151" t="s">
        <v>61</v>
      </c>
      <c r="G331" s="209">
        <v>1.28</v>
      </c>
      <c r="H331" s="151" t="s">
        <v>79</v>
      </c>
      <c r="I331" s="341">
        <v>0.67</v>
      </c>
      <c r="J331" s="151" t="s">
        <v>61</v>
      </c>
      <c r="K331" s="209">
        <v>0.311</v>
      </c>
    </row>
    <row r="332" spans="1:11" x14ac:dyDescent="0.25">
      <c r="A332" s="150" t="s">
        <v>795</v>
      </c>
      <c r="B332" s="150" t="s">
        <v>795</v>
      </c>
      <c r="C332" s="150" t="s">
        <v>795</v>
      </c>
      <c r="D332" s="151" t="s">
        <v>795</v>
      </c>
      <c r="E332" s="209" t="s">
        <v>795</v>
      </c>
      <c r="F332" s="151" t="s">
        <v>795</v>
      </c>
      <c r="G332" s="209" t="s">
        <v>795</v>
      </c>
      <c r="H332" s="151" t="s">
        <v>795</v>
      </c>
      <c r="I332" s="341" t="s">
        <v>795</v>
      </c>
      <c r="J332" s="151" t="s">
        <v>795</v>
      </c>
      <c r="K332" s="209" t="s">
        <v>795</v>
      </c>
    </row>
    <row r="333" spans="1:11" x14ac:dyDescent="0.25">
      <c r="A333" s="150" t="s">
        <v>795</v>
      </c>
      <c r="B333" s="150" t="s">
        <v>795</v>
      </c>
      <c r="C333" s="150" t="s">
        <v>795</v>
      </c>
      <c r="D333" s="151" t="s">
        <v>795</v>
      </c>
      <c r="E333" s="209" t="s">
        <v>795</v>
      </c>
      <c r="F333" s="151" t="s">
        <v>795</v>
      </c>
      <c r="G333" s="209" t="s">
        <v>795</v>
      </c>
      <c r="H333" s="151" t="s">
        <v>795</v>
      </c>
      <c r="I333" s="341" t="s">
        <v>795</v>
      </c>
      <c r="J333" s="151" t="s">
        <v>795</v>
      </c>
      <c r="K333" s="209" t="s">
        <v>795</v>
      </c>
    </row>
    <row r="334" spans="1:11" x14ac:dyDescent="0.25">
      <c r="A334" s="150" t="s">
        <v>795</v>
      </c>
      <c r="B334" s="150" t="s">
        <v>795</v>
      </c>
      <c r="C334" s="150" t="s">
        <v>795</v>
      </c>
      <c r="D334" s="151" t="s">
        <v>795</v>
      </c>
      <c r="E334" s="209" t="s">
        <v>795</v>
      </c>
      <c r="F334" s="151" t="s">
        <v>795</v>
      </c>
      <c r="G334" s="209" t="s">
        <v>795</v>
      </c>
      <c r="H334" s="151" t="s">
        <v>795</v>
      </c>
      <c r="I334" s="341" t="s">
        <v>795</v>
      </c>
      <c r="J334" s="151" t="s">
        <v>795</v>
      </c>
      <c r="K334" s="209" t="s">
        <v>795</v>
      </c>
    </row>
    <row r="335" spans="1:11" x14ac:dyDescent="0.25">
      <c r="A335" s="150" t="s">
        <v>795</v>
      </c>
      <c r="B335" s="150" t="s">
        <v>795</v>
      </c>
      <c r="C335" s="150" t="s">
        <v>795</v>
      </c>
      <c r="D335" s="151" t="s">
        <v>795</v>
      </c>
      <c r="E335" s="209" t="s">
        <v>795</v>
      </c>
      <c r="F335" s="151" t="s">
        <v>795</v>
      </c>
      <c r="G335" s="209" t="s">
        <v>795</v>
      </c>
      <c r="H335" s="151" t="s">
        <v>795</v>
      </c>
      <c r="I335" s="341" t="s">
        <v>795</v>
      </c>
      <c r="J335" s="151" t="s">
        <v>795</v>
      </c>
      <c r="K335" s="209" t="s">
        <v>795</v>
      </c>
    </row>
    <row r="336" spans="1:11" x14ac:dyDescent="0.25">
      <c r="A336" s="150" t="s">
        <v>795</v>
      </c>
      <c r="B336" s="150" t="s">
        <v>795</v>
      </c>
      <c r="C336" s="150" t="s">
        <v>795</v>
      </c>
      <c r="D336" s="151" t="s">
        <v>795</v>
      </c>
      <c r="E336" s="209" t="s">
        <v>795</v>
      </c>
      <c r="F336" s="151" t="s">
        <v>795</v>
      </c>
      <c r="G336" s="209" t="s">
        <v>795</v>
      </c>
      <c r="H336" s="151" t="s">
        <v>795</v>
      </c>
      <c r="I336" s="341" t="s">
        <v>795</v>
      </c>
      <c r="J336" s="151" t="s">
        <v>795</v>
      </c>
      <c r="K336" s="209" t="s">
        <v>795</v>
      </c>
    </row>
    <row r="337" spans="1:11" x14ac:dyDescent="0.25">
      <c r="A337" s="150" t="s">
        <v>795</v>
      </c>
      <c r="B337" s="150" t="s">
        <v>795</v>
      </c>
      <c r="C337" s="150" t="s">
        <v>795</v>
      </c>
      <c r="D337" s="151" t="s">
        <v>795</v>
      </c>
      <c r="E337" s="209" t="s">
        <v>795</v>
      </c>
      <c r="F337" s="151" t="s">
        <v>795</v>
      </c>
      <c r="G337" s="209" t="s">
        <v>795</v>
      </c>
      <c r="H337" s="151" t="s">
        <v>795</v>
      </c>
      <c r="I337" s="341" t="s">
        <v>795</v>
      </c>
      <c r="J337" s="151" t="s">
        <v>795</v>
      </c>
      <c r="K337" s="209" t="s">
        <v>795</v>
      </c>
    </row>
    <row r="338" spans="1:11" x14ac:dyDescent="0.25">
      <c r="A338" s="150" t="s">
        <v>795</v>
      </c>
      <c r="B338" s="150" t="s">
        <v>795</v>
      </c>
      <c r="C338" s="150" t="s">
        <v>795</v>
      </c>
      <c r="D338" s="151" t="s">
        <v>795</v>
      </c>
      <c r="E338" s="209" t="s">
        <v>795</v>
      </c>
      <c r="F338" s="151" t="s">
        <v>795</v>
      </c>
      <c r="G338" s="209" t="s">
        <v>795</v>
      </c>
      <c r="H338" s="151" t="s">
        <v>795</v>
      </c>
      <c r="I338" s="341" t="s">
        <v>795</v>
      </c>
      <c r="J338" s="151" t="s">
        <v>795</v>
      </c>
      <c r="K338" s="209" t="s">
        <v>795</v>
      </c>
    </row>
    <row r="339" spans="1:11" x14ac:dyDescent="0.25">
      <c r="A339" s="150" t="s">
        <v>795</v>
      </c>
      <c r="B339" s="150" t="s">
        <v>795</v>
      </c>
      <c r="C339" s="150" t="s">
        <v>795</v>
      </c>
      <c r="D339" s="151" t="s">
        <v>795</v>
      </c>
      <c r="E339" s="209" t="s">
        <v>795</v>
      </c>
      <c r="F339" s="151" t="s">
        <v>795</v>
      </c>
      <c r="G339" s="209" t="s">
        <v>795</v>
      </c>
      <c r="H339" s="151" t="s">
        <v>795</v>
      </c>
      <c r="I339" s="341" t="s">
        <v>795</v>
      </c>
      <c r="J339" s="151" t="s">
        <v>795</v>
      </c>
      <c r="K339" s="209" t="s">
        <v>795</v>
      </c>
    </row>
    <row r="340" spans="1:11" x14ac:dyDescent="0.25">
      <c r="A340" s="150" t="s">
        <v>795</v>
      </c>
      <c r="B340" s="150" t="s">
        <v>795</v>
      </c>
      <c r="C340" s="150" t="s">
        <v>795</v>
      </c>
      <c r="D340" s="151" t="s">
        <v>795</v>
      </c>
      <c r="E340" s="209" t="s">
        <v>795</v>
      </c>
      <c r="F340" s="151" t="s">
        <v>795</v>
      </c>
      <c r="G340" s="209" t="s">
        <v>795</v>
      </c>
      <c r="H340" s="151" t="s">
        <v>795</v>
      </c>
      <c r="I340" s="341" t="s">
        <v>795</v>
      </c>
      <c r="J340" s="151" t="s">
        <v>795</v>
      </c>
      <c r="K340" s="209" t="s">
        <v>795</v>
      </c>
    </row>
    <row r="341" spans="1:11" x14ac:dyDescent="0.25">
      <c r="A341" s="150" t="s">
        <v>795</v>
      </c>
      <c r="B341" s="150" t="s">
        <v>795</v>
      </c>
      <c r="C341" s="150" t="s">
        <v>795</v>
      </c>
      <c r="D341" s="151" t="s">
        <v>795</v>
      </c>
      <c r="E341" s="209" t="s">
        <v>795</v>
      </c>
      <c r="F341" s="151" t="s">
        <v>795</v>
      </c>
      <c r="G341" s="209" t="s">
        <v>795</v>
      </c>
      <c r="H341" s="151" t="s">
        <v>795</v>
      </c>
      <c r="I341" s="341" t="s">
        <v>795</v>
      </c>
      <c r="J341" s="151" t="s">
        <v>795</v>
      </c>
      <c r="K341" s="209" t="s">
        <v>795</v>
      </c>
    </row>
    <row r="342" spans="1:11" x14ac:dyDescent="0.25">
      <c r="A342" s="150" t="s">
        <v>795</v>
      </c>
      <c r="B342" s="150" t="s">
        <v>795</v>
      </c>
      <c r="C342" s="150" t="s">
        <v>795</v>
      </c>
      <c r="D342" s="151" t="s">
        <v>795</v>
      </c>
      <c r="E342" s="209" t="s">
        <v>795</v>
      </c>
      <c r="F342" s="151" t="s">
        <v>795</v>
      </c>
      <c r="G342" s="209" t="s">
        <v>795</v>
      </c>
      <c r="H342" s="151" t="s">
        <v>795</v>
      </c>
      <c r="I342" s="341" t="s">
        <v>795</v>
      </c>
      <c r="J342" s="151" t="s">
        <v>795</v>
      </c>
      <c r="K342" s="209" t="s">
        <v>795</v>
      </c>
    </row>
    <row r="343" spans="1:11" x14ac:dyDescent="0.25">
      <c r="A343" s="150" t="s">
        <v>795</v>
      </c>
      <c r="B343" s="150" t="s">
        <v>795</v>
      </c>
      <c r="C343" s="150" t="s">
        <v>795</v>
      </c>
      <c r="D343" s="151" t="s">
        <v>795</v>
      </c>
      <c r="E343" s="209" t="s">
        <v>795</v>
      </c>
      <c r="F343" s="151" t="s">
        <v>795</v>
      </c>
      <c r="G343" s="209" t="s">
        <v>795</v>
      </c>
      <c r="H343" s="151" t="s">
        <v>795</v>
      </c>
      <c r="I343" s="341" t="s">
        <v>795</v>
      </c>
      <c r="J343" s="151" t="s">
        <v>795</v>
      </c>
      <c r="K343" s="209" t="s">
        <v>795</v>
      </c>
    </row>
    <row r="344" spans="1:11" x14ac:dyDescent="0.25">
      <c r="A344" s="150" t="s">
        <v>795</v>
      </c>
      <c r="B344" s="150" t="s">
        <v>795</v>
      </c>
      <c r="C344" s="150" t="s">
        <v>795</v>
      </c>
      <c r="D344" s="151" t="s">
        <v>795</v>
      </c>
      <c r="E344" s="209" t="s">
        <v>795</v>
      </c>
      <c r="F344" s="151" t="s">
        <v>795</v>
      </c>
      <c r="G344" s="209" t="s">
        <v>795</v>
      </c>
      <c r="H344" s="151" t="s">
        <v>795</v>
      </c>
      <c r="I344" s="341" t="s">
        <v>795</v>
      </c>
      <c r="J344" s="151" t="s">
        <v>795</v>
      </c>
      <c r="K344" s="209" t="s">
        <v>795</v>
      </c>
    </row>
    <row r="345" spans="1:11" x14ac:dyDescent="0.25">
      <c r="A345" s="150" t="s">
        <v>795</v>
      </c>
      <c r="B345" s="150" t="s">
        <v>795</v>
      </c>
      <c r="C345" s="150" t="s">
        <v>795</v>
      </c>
      <c r="D345" s="151" t="s">
        <v>795</v>
      </c>
      <c r="E345" s="209" t="s">
        <v>795</v>
      </c>
      <c r="F345" s="151" t="s">
        <v>795</v>
      </c>
      <c r="G345" s="209" t="s">
        <v>795</v>
      </c>
      <c r="H345" s="151" t="s">
        <v>795</v>
      </c>
      <c r="I345" s="341" t="s">
        <v>795</v>
      </c>
      <c r="J345" s="151" t="s">
        <v>795</v>
      </c>
      <c r="K345" s="209" t="s">
        <v>795</v>
      </c>
    </row>
    <row r="346" spans="1:11" x14ac:dyDescent="0.25">
      <c r="A346" s="150" t="s">
        <v>795</v>
      </c>
      <c r="B346" s="150" t="s">
        <v>795</v>
      </c>
      <c r="C346" s="150" t="s">
        <v>795</v>
      </c>
      <c r="D346" s="151" t="s">
        <v>795</v>
      </c>
      <c r="E346" s="209" t="s">
        <v>795</v>
      </c>
      <c r="F346" s="151" t="s">
        <v>795</v>
      </c>
      <c r="G346" s="209" t="s">
        <v>795</v>
      </c>
      <c r="H346" s="151" t="s">
        <v>795</v>
      </c>
      <c r="I346" s="341" t="s">
        <v>795</v>
      </c>
      <c r="J346" s="151" t="s">
        <v>795</v>
      </c>
      <c r="K346" s="209" t="s">
        <v>795</v>
      </c>
    </row>
    <row r="347" spans="1:11" x14ac:dyDescent="0.25">
      <c r="A347" s="150" t="s">
        <v>795</v>
      </c>
      <c r="B347" s="150" t="s">
        <v>795</v>
      </c>
      <c r="C347" s="150" t="s">
        <v>795</v>
      </c>
      <c r="D347" s="151" t="s">
        <v>795</v>
      </c>
      <c r="E347" s="209" t="s">
        <v>795</v>
      </c>
      <c r="F347" s="151" t="s">
        <v>795</v>
      </c>
      <c r="G347" s="209" t="s">
        <v>795</v>
      </c>
      <c r="H347" s="151" t="s">
        <v>795</v>
      </c>
      <c r="I347" s="341" t="s">
        <v>795</v>
      </c>
      <c r="J347" s="151" t="s">
        <v>795</v>
      </c>
      <c r="K347" s="209" t="s">
        <v>795</v>
      </c>
    </row>
    <row r="348" spans="1:11" x14ac:dyDescent="0.25">
      <c r="A348" s="150" t="s">
        <v>795</v>
      </c>
      <c r="B348" s="150" t="s">
        <v>795</v>
      </c>
      <c r="C348" s="150" t="s">
        <v>795</v>
      </c>
      <c r="D348" s="151" t="s">
        <v>795</v>
      </c>
      <c r="E348" s="209" t="s">
        <v>795</v>
      </c>
      <c r="F348" s="151" t="s">
        <v>795</v>
      </c>
      <c r="G348" s="209" t="s">
        <v>795</v>
      </c>
      <c r="H348" s="151" t="s">
        <v>795</v>
      </c>
      <c r="I348" s="341" t="s">
        <v>795</v>
      </c>
      <c r="J348" s="151" t="s">
        <v>795</v>
      </c>
      <c r="K348" s="209" t="s">
        <v>795</v>
      </c>
    </row>
    <row r="349" spans="1:11" x14ac:dyDescent="0.25">
      <c r="A349" s="150" t="s">
        <v>795</v>
      </c>
      <c r="B349" s="150" t="s">
        <v>795</v>
      </c>
      <c r="C349" s="150" t="s">
        <v>795</v>
      </c>
      <c r="D349" s="151" t="s">
        <v>795</v>
      </c>
      <c r="E349" s="209" t="s">
        <v>795</v>
      </c>
      <c r="F349" s="151" t="s">
        <v>795</v>
      </c>
      <c r="G349" s="209" t="s">
        <v>795</v>
      </c>
      <c r="H349" s="151" t="s">
        <v>795</v>
      </c>
      <c r="I349" s="341" t="s">
        <v>795</v>
      </c>
      <c r="J349" s="151" t="s">
        <v>795</v>
      </c>
      <c r="K349" s="209" t="s">
        <v>795</v>
      </c>
    </row>
    <row r="350" spans="1:11" x14ac:dyDescent="0.25">
      <c r="A350" s="150" t="s">
        <v>795</v>
      </c>
      <c r="B350" s="150" t="s">
        <v>795</v>
      </c>
      <c r="C350" s="150" t="s">
        <v>795</v>
      </c>
      <c r="D350" s="151" t="s">
        <v>795</v>
      </c>
      <c r="E350" s="209" t="s">
        <v>795</v>
      </c>
      <c r="F350" s="151" t="s">
        <v>795</v>
      </c>
      <c r="G350" s="209" t="s">
        <v>795</v>
      </c>
      <c r="H350" s="151" t="s">
        <v>795</v>
      </c>
      <c r="I350" s="341" t="s">
        <v>795</v>
      </c>
      <c r="J350" s="151" t="s">
        <v>795</v>
      </c>
      <c r="K350" s="209" t="s">
        <v>795</v>
      </c>
    </row>
    <row r="351" spans="1:11" x14ac:dyDescent="0.25">
      <c r="A351" s="150" t="s">
        <v>795</v>
      </c>
      <c r="B351" s="150" t="s">
        <v>795</v>
      </c>
      <c r="C351" s="150" t="s">
        <v>795</v>
      </c>
      <c r="D351" s="151" t="s">
        <v>795</v>
      </c>
      <c r="E351" s="209" t="s">
        <v>795</v>
      </c>
      <c r="F351" s="151" t="s">
        <v>795</v>
      </c>
      <c r="G351" s="209" t="s">
        <v>795</v>
      </c>
      <c r="H351" s="151" t="s">
        <v>795</v>
      </c>
      <c r="I351" s="341" t="s">
        <v>795</v>
      </c>
      <c r="J351" s="151" t="s">
        <v>795</v>
      </c>
      <c r="K351" s="209" t="s">
        <v>795</v>
      </c>
    </row>
    <row r="352" spans="1:11" x14ac:dyDescent="0.25">
      <c r="A352" s="150" t="s">
        <v>795</v>
      </c>
      <c r="B352" s="150" t="s">
        <v>795</v>
      </c>
      <c r="C352" s="150" t="s">
        <v>795</v>
      </c>
      <c r="D352" s="151" t="s">
        <v>795</v>
      </c>
      <c r="E352" s="209" t="s">
        <v>795</v>
      </c>
      <c r="F352" s="151" t="s">
        <v>795</v>
      </c>
      <c r="G352" s="209" t="s">
        <v>795</v>
      </c>
      <c r="H352" s="151" t="s">
        <v>795</v>
      </c>
      <c r="I352" s="341" t="s">
        <v>795</v>
      </c>
      <c r="J352" s="151" t="s">
        <v>795</v>
      </c>
      <c r="K352" s="209" t="s">
        <v>795</v>
      </c>
    </row>
    <row r="353" spans="1:11" x14ac:dyDescent="0.25">
      <c r="A353" s="150" t="s">
        <v>795</v>
      </c>
      <c r="B353" s="150" t="s">
        <v>795</v>
      </c>
      <c r="C353" s="150" t="s">
        <v>795</v>
      </c>
      <c r="D353" s="151" t="s">
        <v>795</v>
      </c>
      <c r="E353" s="209" t="s">
        <v>795</v>
      </c>
      <c r="F353" s="151" t="s">
        <v>795</v>
      </c>
      <c r="G353" s="209" t="s">
        <v>795</v>
      </c>
      <c r="H353" s="151" t="s">
        <v>795</v>
      </c>
      <c r="I353" s="341" t="s">
        <v>795</v>
      </c>
      <c r="J353" s="151" t="s">
        <v>795</v>
      </c>
      <c r="K353" s="209" t="s">
        <v>795</v>
      </c>
    </row>
    <row r="354" spans="1:11" x14ac:dyDescent="0.25">
      <c r="A354" s="150" t="s">
        <v>795</v>
      </c>
      <c r="B354" s="150" t="s">
        <v>795</v>
      </c>
      <c r="C354" s="150" t="s">
        <v>795</v>
      </c>
      <c r="D354" s="151" t="s">
        <v>795</v>
      </c>
      <c r="E354" s="209" t="s">
        <v>795</v>
      </c>
      <c r="F354" s="151" t="s">
        <v>795</v>
      </c>
      <c r="G354" s="209" t="s">
        <v>795</v>
      </c>
      <c r="H354" s="151" t="s">
        <v>795</v>
      </c>
      <c r="I354" s="341" t="s">
        <v>795</v>
      </c>
      <c r="J354" s="151" t="s">
        <v>795</v>
      </c>
      <c r="K354" s="209" t="s">
        <v>795</v>
      </c>
    </row>
    <row r="355" spans="1:11" x14ac:dyDescent="0.25">
      <c r="A355" s="150" t="s">
        <v>795</v>
      </c>
      <c r="B355" s="150" t="s">
        <v>795</v>
      </c>
      <c r="C355" s="150" t="s">
        <v>795</v>
      </c>
      <c r="D355" s="151" t="s">
        <v>795</v>
      </c>
      <c r="E355" s="209" t="s">
        <v>795</v>
      </c>
      <c r="F355" s="151" t="s">
        <v>795</v>
      </c>
      <c r="G355" s="209" t="s">
        <v>795</v>
      </c>
      <c r="H355" s="151" t="s">
        <v>795</v>
      </c>
      <c r="I355" s="341" t="s">
        <v>795</v>
      </c>
      <c r="J355" s="151" t="s">
        <v>795</v>
      </c>
      <c r="K355" s="209" t="s">
        <v>795</v>
      </c>
    </row>
    <row r="356" spans="1:11" x14ac:dyDescent="0.25">
      <c r="A356" s="150" t="s">
        <v>795</v>
      </c>
      <c r="B356" s="150" t="s">
        <v>795</v>
      </c>
      <c r="C356" s="150" t="s">
        <v>795</v>
      </c>
      <c r="D356" s="151" t="s">
        <v>795</v>
      </c>
      <c r="E356" s="209" t="s">
        <v>795</v>
      </c>
      <c r="F356" s="151" t="s">
        <v>795</v>
      </c>
      <c r="G356" s="209" t="s">
        <v>795</v>
      </c>
      <c r="H356" s="151" t="s">
        <v>795</v>
      </c>
      <c r="I356" s="341" t="s">
        <v>795</v>
      </c>
      <c r="J356" s="151" t="s">
        <v>795</v>
      </c>
      <c r="K356" s="209" t="s">
        <v>795</v>
      </c>
    </row>
    <row r="357" spans="1:11" x14ac:dyDescent="0.25">
      <c r="A357" s="150" t="s">
        <v>795</v>
      </c>
      <c r="B357" s="150" t="s">
        <v>795</v>
      </c>
      <c r="C357" s="150" t="s">
        <v>795</v>
      </c>
      <c r="D357" s="151" t="s">
        <v>795</v>
      </c>
      <c r="E357" s="209" t="s">
        <v>795</v>
      </c>
      <c r="F357" s="151" t="s">
        <v>795</v>
      </c>
      <c r="G357" s="209" t="s">
        <v>795</v>
      </c>
      <c r="H357" s="151" t="s">
        <v>795</v>
      </c>
      <c r="I357" s="341" t="s">
        <v>795</v>
      </c>
      <c r="J357" s="151" t="s">
        <v>795</v>
      </c>
      <c r="K357" s="209" t="s">
        <v>795</v>
      </c>
    </row>
    <row r="358" spans="1:11" x14ac:dyDescent="0.25">
      <c r="A358" s="150" t="s">
        <v>795</v>
      </c>
      <c r="B358" s="150" t="s">
        <v>795</v>
      </c>
      <c r="C358" s="150" t="s">
        <v>795</v>
      </c>
      <c r="D358" s="151" t="s">
        <v>795</v>
      </c>
      <c r="E358" s="209" t="s">
        <v>795</v>
      </c>
      <c r="F358" s="151" t="s">
        <v>795</v>
      </c>
      <c r="G358" s="209" t="s">
        <v>795</v>
      </c>
      <c r="H358" s="151" t="s">
        <v>795</v>
      </c>
      <c r="I358" s="341" t="s">
        <v>795</v>
      </c>
      <c r="J358" s="151" t="s">
        <v>795</v>
      </c>
      <c r="K358" s="209" t="s">
        <v>795</v>
      </c>
    </row>
    <row r="359" spans="1:11" x14ac:dyDescent="0.25">
      <c r="A359" s="150" t="s">
        <v>795</v>
      </c>
      <c r="B359" s="150" t="s">
        <v>795</v>
      </c>
      <c r="C359" s="150" t="s">
        <v>795</v>
      </c>
      <c r="D359" s="151" t="s">
        <v>795</v>
      </c>
      <c r="E359" s="209" t="s">
        <v>795</v>
      </c>
      <c r="F359" s="151" t="s">
        <v>795</v>
      </c>
      <c r="G359" s="209" t="s">
        <v>795</v>
      </c>
      <c r="H359" s="151" t="s">
        <v>795</v>
      </c>
      <c r="I359" s="341" t="s">
        <v>795</v>
      </c>
      <c r="J359" s="151" t="s">
        <v>795</v>
      </c>
      <c r="K359" s="209" t="s">
        <v>795</v>
      </c>
    </row>
    <row r="360" spans="1:11" x14ac:dyDescent="0.25">
      <c r="A360" s="150" t="s">
        <v>795</v>
      </c>
      <c r="B360" s="150" t="s">
        <v>795</v>
      </c>
      <c r="C360" s="150" t="s">
        <v>795</v>
      </c>
      <c r="D360" s="151" t="s">
        <v>795</v>
      </c>
      <c r="E360" s="209" t="s">
        <v>795</v>
      </c>
      <c r="F360" s="151" t="s">
        <v>795</v>
      </c>
      <c r="G360" s="209" t="s">
        <v>795</v>
      </c>
      <c r="H360" s="151" t="s">
        <v>795</v>
      </c>
      <c r="I360" s="341" t="s">
        <v>795</v>
      </c>
      <c r="J360" s="151" t="s">
        <v>795</v>
      </c>
      <c r="K360" s="209" t="s">
        <v>795</v>
      </c>
    </row>
    <row r="361" spans="1:11" x14ac:dyDescent="0.25">
      <c r="A361" s="150" t="s">
        <v>795</v>
      </c>
      <c r="B361" s="150" t="s">
        <v>795</v>
      </c>
      <c r="C361" s="150" t="s">
        <v>795</v>
      </c>
      <c r="D361" s="151" t="s">
        <v>795</v>
      </c>
      <c r="E361" s="209" t="s">
        <v>795</v>
      </c>
      <c r="F361" s="151" t="s">
        <v>795</v>
      </c>
      <c r="G361" s="209" t="s">
        <v>795</v>
      </c>
      <c r="H361" s="151" t="s">
        <v>795</v>
      </c>
      <c r="I361" s="341" t="s">
        <v>795</v>
      </c>
      <c r="J361" s="151" t="s">
        <v>795</v>
      </c>
      <c r="K361" s="209" t="s">
        <v>795</v>
      </c>
    </row>
    <row r="362" spans="1:11" x14ac:dyDescent="0.25">
      <c r="A362" s="150" t="s">
        <v>795</v>
      </c>
      <c r="B362" s="150" t="s">
        <v>795</v>
      </c>
      <c r="C362" s="150" t="s">
        <v>795</v>
      </c>
      <c r="D362" s="151" t="s">
        <v>795</v>
      </c>
      <c r="E362" s="209" t="s">
        <v>795</v>
      </c>
      <c r="F362" s="151" t="s">
        <v>795</v>
      </c>
      <c r="G362" s="209" t="s">
        <v>795</v>
      </c>
      <c r="H362" s="151" t="s">
        <v>795</v>
      </c>
      <c r="I362" s="341" t="s">
        <v>795</v>
      </c>
      <c r="J362" s="151" t="s">
        <v>795</v>
      </c>
      <c r="K362" s="209" t="s">
        <v>795</v>
      </c>
    </row>
    <row r="363" spans="1:11" x14ac:dyDescent="0.25">
      <c r="A363" s="150" t="s">
        <v>795</v>
      </c>
      <c r="B363" s="150" t="s">
        <v>795</v>
      </c>
      <c r="C363" s="150" t="s">
        <v>795</v>
      </c>
      <c r="D363" s="151" t="s">
        <v>795</v>
      </c>
      <c r="E363" s="209" t="s">
        <v>795</v>
      </c>
      <c r="F363" s="151" t="s">
        <v>795</v>
      </c>
      <c r="G363" s="209" t="s">
        <v>795</v>
      </c>
      <c r="H363" s="151" t="s">
        <v>795</v>
      </c>
      <c r="I363" s="341" t="s">
        <v>795</v>
      </c>
      <c r="J363" s="151" t="s">
        <v>795</v>
      </c>
      <c r="K363" s="209" t="s">
        <v>795</v>
      </c>
    </row>
    <row r="364" spans="1:11" x14ac:dyDescent="0.25">
      <c r="A364" s="150" t="s">
        <v>795</v>
      </c>
      <c r="B364" s="150" t="s">
        <v>795</v>
      </c>
      <c r="C364" s="150" t="s">
        <v>795</v>
      </c>
      <c r="D364" s="151" t="s">
        <v>795</v>
      </c>
      <c r="E364" s="209" t="s">
        <v>795</v>
      </c>
      <c r="F364" s="151" t="s">
        <v>795</v>
      </c>
      <c r="G364" s="209" t="s">
        <v>795</v>
      </c>
      <c r="H364" s="151" t="s">
        <v>795</v>
      </c>
      <c r="I364" s="341" t="s">
        <v>795</v>
      </c>
      <c r="J364" s="151" t="s">
        <v>795</v>
      </c>
      <c r="K364" s="209" t="s">
        <v>795</v>
      </c>
    </row>
    <row r="365" spans="1:11" x14ac:dyDescent="0.25">
      <c r="A365" s="150" t="s">
        <v>795</v>
      </c>
      <c r="B365" s="150" t="s">
        <v>795</v>
      </c>
      <c r="C365" s="150" t="s">
        <v>795</v>
      </c>
      <c r="D365" s="151" t="s">
        <v>795</v>
      </c>
      <c r="E365" s="209" t="s">
        <v>795</v>
      </c>
      <c r="F365" s="151" t="s">
        <v>795</v>
      </c>
      <c r="G365" s="209" t="s">
        <v>795</v>
      </c>
      <c r="H365" s="151" t="s">
        <v>795</v>
      </c>
      <c r="I365" s="341" t="s">
        <v>795</v>
      </c>
      <c r="J365" s="151" t="s">
        <v>795</v>
      </c>
      <c r="K365" s="209" t="s">
        <v>795</v>
      </c>
    </row>
    <row r="366" spans="1:11" x14ac:dyDescent="0.25">
      <c r="A366" s="150" t="s">
        <v>795</v>
      </c>
      <c r="B366" s="150" t="s">
        <v>795</v>
      </c>
      <c r="C366" s="150" t="s">
        <v>795</v>
      </c>
      <c r="D366" s="151" t="s">
        <v>795</v>
      </c>
      <c r="E366" s="209" t="s">
        <v>795</v>
      </c>
      <c r="F366" s="151" t="s">
        <v>795</v>
      </c>
      <c r="G366" s="209" t="s">
        <v>795</v>
      </c>
      <c r="H366" s="151" t="s">
        <v>795</v>
      </c>
      <c r="I366" s="341" t="s">
        <v>795</v>
      </c>
      <c r="J366" s="151" t="s">
        <v>795</v>
      </c>
      <c r="K366" s="209" t="s">
        <v>795</v>
      </c>
    </row>
    <row r="367" spans="1:11" x14ac:dyDescent="0.25">
      <c r="A367" s="150" t="s">
        <v>795</v>
      </c>
      <c r="B367" s="150" t="s">
        <v>795</v>
      </c>
      <c r="C367" s="150" t="s">
        <v>795</v>
      </c>
      <c r="D367" s="151" t="s">
        <v>795</v>
      </c>
      <c r="E367" s="209" t="s">
        <v>795</v>
      </c>
      <c r="F367" s="151" t="s">
        <v>795</v>
      </c>
      <c r="G367" s="209" t="s">
        <v>795</v>
      </c>
      <c r="H367" s="151" t="s">
        <v>795</v>
      </c>
      <c r="I367" s="341" t="s">
        <v>795</v>
      </c>
      <c r="J367" s="151" t="s">
        <v>795</v>
      </c>
      <c r="K367" s="209" t="s">
        <v>795</v>
      </c>
    </row>
    <row r="368" spans="1:11" x14ac:dyDescent="0.25">
      <c r="A368" s="150" t="s">
        <v>795</v>
      </c>
      <c r="B368" s="150" t="s">
        <v>795</v>
      </c>
      <c r="C368" s="150" t="s">
        <v>795</v>
      </c>
      <c r="D368" s="151" t="s">
        <v>795</v>
      </c>
      <c r="E368" s="209" t="s">
        <v>795</v>
      </c>
      <c r="F368" s="151" t="s">
        <v>795</v>
      </c>
      <c r="G368" s="209" t="s">
        <v>795</v>
      </c>
      <c r="H368" s="151" t="s">
        <v>795</v>
      </c>
      <c r="I368" s="341" t="s">
        <v>795</v>
      </c>
      <c r="J368" s="151" t="s">
        <v>795</v>
      </c>
      <c r="K368" s="209" t="s">
        <v>795</v>
      </c>
    </row>
    <row r="369" spans="1:11" x14ac:dyDescent="0.25">
      <c r="A369" s="150" t="s">
        <v>795</v>
      </c>
      <c r="B369" s="150" t="s">
        <v>795</v>
      </c>
      <c r="C369" s="150" t="s">
        <v>795</v>
      </c>
      <c r="D369" s="151" t="s">
        <v>795</v>
      </c>
      <c r="E369" s="209" t="s">
        <v>795</v>
      </c>
      <c r="F369" s="151" t="s">
        <v>795</v>
      </c>
      <c r="G369" s="209" t="s">
        <v>795</v>
      </c>
      <c r="H369" s="151" t="s">
        <v>795</v>
      </c>
      <c r="I369" s="341" t="s">
        <v>795</v>
      </c>
      <c r="J369" s="151" t="s">
        <v>795</v>
      </c>
      <c r="K369" s="209" t="s">
        <v>795</v>
      </c>
    </row>
    <row r="370" spans="1:11" x14ac:dyDescent="0.25">
      <c r="A370" s="150" t="s">
        <v>795</v>
      </c>
      <c r="B370" s="150" t="s">
        <v>795</v>
      </c>
      <c r="C370" s="150" t="s">
        <v>795</v>
      </c>
      <c r="D370" s="151" t="s">
        <v>795</v>
      </c>
      <c r="E370" s="209" t="s">
        <v>795</v>
      </c>
      <c r="F370" s="151" t="s">
        <v>795</v>
      </c>
      <c r="G370" s="209" t="s">
        <v>795</v>
      </c>
      <c r="H370" s="151" t="s">
        <v>795</v>
      </c>
      <c r="I370" s="341" t="s">
        <v>795</v>
      </c>
      <c r="J370" s="151" t="s">
        <v>795</v>
      </c>
      <c r="K370" s="209" t="s">
        <v>795</v>
      </c>
    </row>
    <row r="371" spans="1:11" x14ac:dyDescent="0.25">
      <c r="A371" s="150" t="s">
        <v>795</v>
      </c>
      <c r="B371" s="150" t="s">
        <v>795</v>
      </c>
      <c r="C371" s="150" t="s">
        <v>795</v>
      </c>
      <c r="D371" s="151" t="s">
        <v>795</v>
      </c>
      <c r="E371" s="209" t="s">
        <v>795</v>
      </c>
      <c r="F371" s="151" t="s">
        <v>795</v>
      </c>
      <c r="G371" s="209" t="s">
        <v>795</v>
      </c>
      <c r="H371" s="151" t="s">
        <v>795</v>
      </c>
      <c r="I371" s="341" t="s">
        <v>795</v>
      </c>
      <c r="J371" s="151" t="s">
        <v>795</v>
      </c>
      <c r="K371" s="209" t="s">
        <v>795</v>
      </c>
    </row>
    <row r="372" spans="1:11" x14ac:dyDescent="0.25">
      <c r="A372" s="150" t="s">
        <v>795</v>
      </c>
      <c r="B372" s="150" t="s">
        <v>795</v>
      </c>
      <c r="C372" s="150" t="s">
        <v>795</v>
      </c>
      <c r="D372" s="151" t="s">
        <v>795</v>
      </c>
      <c r="E372" s="209" t="s">
        <v>795</v>
      </c>
      <c r="F372" s="151" t="s">
        <v>795</v>
      </c>
      <c r="G372" s="209" t="s">
        <v>795</v>
      </c>
      <c r="H372" s="151" t="s">
        <v>795</v>
      </c>
      <c r="I372" s="341" t="s">
        <v>795</v>
      </c>
      <c r="J372" s="151" t="s">
        <v>795</v>
      </c>
      <c r="K372" s="209" t="s">
        <v>795</v>
      </c>
    </row>
    <row r="373" spans="1:11" x14ac:dyDescent="0.25">
      <c r="A373" s="150" t="s">
        <v>795</v>
      </c>
      <c r="B373" s="150" t="s">
        <v>795</v>
      </c>
      <c r="C373" s="150" t="s">
        <v>795</v>
      </c>
      <c r="D373" s="151" t="s">
        <v>795</v>
      </c>
      <c r="E373" s="209" t="s">
        <v>795</v>
      </c>
      <c r="F373" s="151" t="s">
        <v>795</v>
      </c>
      <c r="G373" s="209" t="s">
        <v>795</v>
      </c>
      <c r="H373" s="151" t="s">
        <v>795</v>
      </c>
      <c r="I373" s="341" t="s">
        <v>795</v>
      </c>
      <c r="J373" s="151" t="s">
        <v>795</v>
      </c>
      <c r="K373" s="209" t="s">
        <v>795</v>
      </c>
    </row>
    <row r="374" spans="1:11" x14ac:dyDescent="0.25">
      <c r="A374" s="150" t="s">
        <v>795</v>
      </c>
      <c r="B374" s="150" t="s">
        <v>795</v>
      </c>
      <c r="C374" s="150" t="s">
        <v>795</v>
      </c>
      <c r="D374" s="151" t="s">
        <v>795</v>
      </c>
      <c r="E374" s="209" t="s">
        <v>795</v>
      </c>
      <c r="F374" s="151" t="s">
        <v>795</v>
      </c>
      <c r="G374" s="209" t="s">
        <v>795</v>
      </c>
      <c r="H374" s="151" t="s">
        <v>795</v>
      </c>
      <c r="I374" s="341" t="s">
        <v>795</v>
      </c>
      <c r="J374" s="151" t="s">
        <v>795</v>
      </c>
      <c r="K374" s="209" t="s">
        <v>795</v>
      </c>
    </row>
    <row r="375" spans="1:11" x14ac:dyDescent="0.25">
      <c r="A375" s="150" t="s">
        <v>795</v>
      </c>
      <c r="B375" s="150" t="s">
        <v>795</v>
      </c>
      <c r="C375" s="150" t="s">
        <v>795</v>
      </c>
      <c r="D375" s="151" t="s">
        <v>795</v>
      </c>
      <c r="E375" s="209" t="s">
        <v>795</v>
      </c>
      <c r="F375" s="151" t="s">
        <v>795</v>
      </c>
      <c r="G375" s="209" t="s">
        <v>795</v>
      </c>
      <c r="H375" s="151" t="s">
        <v>795</v>
      </c>
      <c r="I375" s="341" t="s">
        <v>795</v>
      </c>
      <c r="J375" s="151" t="s">
        <v>795</v>
      </c>
      <c r="K375" s="209" t="s">
        <v>795</v>
      </c>
    </row>
    <row r="376" spans="1:11" x14ac:dyDescent="0.25">
      <c r="A376" s="150" t="s">
        <v>795</v>
      </c>
      <c r="B376" s="150" t="s">
        <v>795</v>
      </c>
      <c r="C376" s="150" t="s">
        <v>795</v>
      </c>
      <c r="D376" s="151" t="s">
        <v>795</v>
      </c>
      <c r="E376" s="209" t="s">
        <v>795</v>
      </c>
      <c r="F376" s="151" t="s">
        <v>795</v>
      </c>
      <c r="G376" s="209" t="s">
        <v>795</v>
      </c>
      <c r="H376" s="151" t="s">
        <v>795</v>
      </c>
      <c r="I376" s="341" t="s">
        <v>795</v>
      </c>
      <c r="J376" s="151" t="s">
        <v>795</v>
      </c>
      <c r="K376" s="209" t="s">
        <v>795</v>
      </c>
    </row>
    <row r="377" spans="1:11" x14ac:dyDescent="0.25">
      <c r="A377" s="150" t="s">
        <v>795</v>
      </c>
      <c r="B377" s="150" t="s">
        <v>795</v>
      </c>
      <c r="C377" s="150" t="s">
        <v>795</v>
      </c>
      <c r="D377" s="151" t="s">
        <v>795</v>
      </c>
      <c r="E377" s="209" t="s">
        <v>795</v>
      </c>
      <c r="F377" s="151" t="s">
        <v>795</v>
      </c>
      <c r="G377" s="209" t="s">
        <v>795</v>
      </c>
      <c r="H377" s="151" t="s">
        <v>795</v>
      </c>
      <c r="I377" s="341" t="s">
        <v>795</v>
      </c>
      <c r="J377" s="151" t="s">
        <v>795</v>
      </c>
      <c r="K377" s="209" t="s">
        <v>795</v>
      </c>
    </row>
    <row r="378" spans="1:11" x14ac:dyDescent="0.25">
      <c r="A378" s="150" t="s">
        <v>795</v>
      </c>
      <c r="B378" s="150" t="s">
        <v>795</v>
      </c>
      <c r="C378" s="150" t="s">
        <v>795</v>
      </c>
      <c r="D378" s="151" t="s">
        <v>795</v>
      </c>
      <c r="E378" s="209" t="s">
        <v>795</v>
      </c>
      <c r="F378" s="151" t="s">
        <v>795</v>
      </c>
      <c r="G378" s="209" t="s">
        <v>795</v>
      </c>
      <c r="H378" s="151" t="s">
        <v>795</v>
      </c>
      <c r="I378" s="341" t="s">
        <v>795</v>
      </c>
      <c r="J378" s="151" t="s">
        <v>795</v>
      </c>
      <c r="K378" s="209" t="s">
        <v>795</v>
      </c>
    </row>
    <row r="379" spans="1:11" x14ac:dyDescent="0.25">
      <c r="A379" s="150" t="s">
        <v>795</v>
      </c>
      <c r="B379" s="150" t="s">
        <v>795</v>
      </c>
      <c r="C379" s="150" t="s">
        <v>795</v>
      </c>
      <c r="D379" s="151" t="s">
        <v>795</v>
      </c>
      <c r="E379" s="209" t="s">
        <v>795</v>
      </c>
      <c r="F379" s="151" t="s">
        <v>795</v>
      </c>
      <c r="G379" s="209" t="s">
        <v>795</v>
      </c>
      <c r="H379" s="151" t="s">
        <v>795</v>
      </c>
      <c r="I379" s="341" t="s">
        <v>795</v>
      </c>
      <c r="J379" s="151" t="s">
        <v>795</v>
      </c>
      <c r="K379" s="209" t="s">
        <v>795</v>
      </c>
    </row>
    <row r="380" spans="1:11" x14ac:dyDescent="0.25">
      <c r="A380" s="150" t="s">
        <v>795</v>
      </c>
      <c r="B380" s="150" t="s">
        <v>795</v>
      </c>
      <c r="C380" s="150" t="s">
        <v>795</v>
      </c>
      <c r="D380" s="151" t="s">
        <v>795</v>
      </c>
      <c r="E380" s="209" t="s">
        <v>795</v>
      </c>
      <c r="F380" s="151" t="s">
        <v>795</v>
      </c>
      <c r="G380" s="209" t="s">
        <v>795</v>
      </c>
      <c r="H380" s="151" t="s">
        <v>795</v>
      </c>
      <c r="I380" s="341" t="s">
        <v>795</v>
      </c>
      <c r="J380" s="151" t="s">
        <v>795</v>
      </c>
      <c r="K380" s="209" t="s">
        <v>795</v>
      </c>
    </row>
    <row r="381" spans="1:11" x14ac:dyDescent="0.25">
      <c r="A381" s="150" t="s">
        <v>795</v>
      </c>
      <c r="B381" s="150" t="s">
        <v>795</v>
      </c>
      <c r="C381" s="150" t="s">
        <v>795</v>
      </c>
      <c r="D381" s="151" t="s">
        <v>795</v>
      </c>
      <c r="E381" s="209" t="s">
        <v>795</v>
      </c>
      <c r="F381" s="151" t="s">
        <v>795</v>
      </c>
      <c r="G381" s="209" t="s">
        <v>795</v>
      </c>
      <c r="H381" s="151" t="s">
        <v>795</v>
      </c>
      <c r="I381" s="341" t="s">
        <v>795</v>
      </c>
      <c r="J381" s="151" t="s">
        <v>795</v>
      </c>
      <c r="K381" s="209" t="s">
        <v>795</v>
      </c>
    </row>
    <row r="382" spans="1:11" x14ac:dyDescent="0.25">
      <c r="A382" s="150" t="s">
        <v>795</v>
      </c>
      <c r="B382" s="150" t="s">
        <v>795</v>
      </c>
      <c r="C382" s="150" t="s">
        <v>795</v>
      </c>
      <c r="D382" s="151" t="s">
        <v>795</v>
      </c>
      <c r="E382" s="209" t="s">
        <v>795</v>
      </c>
      <c r="F382" s="151" t="s">
        <v>795</v>
      </c>
      <c r="G382" s="209" t="s">
        <v>795</v>
      </c>
      <c r="H382" s="151" t="s">
        <v>795</v>
      </c>
      <c r="I382" s="341" t="s">
        <v>795</v>
      </c>
      <c r="J382" s="151" t="s">
        <v>795</v>
      </c>
      <c r="K382" s="209" t="s">
        <v>795</v>
      </c>
    </row>
    <row r="383" spans="1:11" x14ac:dyDescent="0.25">
      <c r="A383" s="150" t="s">
        <v>795</v>
      </c>
      <c r="B383" s="150" t="s">
        <v>795</v>
      </c>
      <c r="C383" s="150" t="s">
        <v>795</v>
      </c>
      <c r="D383" s="151" t="s">
        <v>795</v>
      </c>
      <c r="E383" s="209" t="s">
        <v>795</v>
      </c>
      <c r="F383" s="151" t="s">
        <v>795</v>
      </c>
      <c r="G383" s="209" t="s">
        <v>795</v>
      </c>
      <c r="H383" s="151" t="s">
        <v>795</v>
      </c>
      <c r="I383" s="341" t="s">
        <v>795</v>
      </c>
      <c r="J383" s="151" t="s">
        <v>795</v>
      </c>
      <c r="K383" s="209" t="s">
        <v>795</v>
      </c>
    </row>
    <row r="384" spans="1:11" x14ac:dyDescent="0.25">
      <c r="A384" s="150" t="s">
        <v>795</v>
      </c>
      <c r="B384" s="150" t="s">
        <v>795</v>
      </c>
      <c r="C384" s="150" t="s">
        <v>795</v>
      </c>
      <c r="D384" s="151" t="s">
        <v>795</v>
      </c>
      <c r="E384" s="209" t="s">
        <v>795</v>
      </c>
      <c r="F384" s="151" t="s">
        <v>795</v>
      </c>
      <c r="G384" s="209" t="s">
        <v>795</v>
      </c>
      <c r="H384" s="151" t="s">
        <v>795</v>
      </c>
      <c r="I384" s="341" t="s">
        <v>795</v>
      </c>
      <c r="J384" s="151" t="s">
        <v>795</v>
      </c>
      <c r="K384" s="209" t="s">
        <v>795</v>
      </c>
    </row>
    <row r="385" spans="1:11" x14ac:dyDescent="0.25">
      <c r="A385" s="150" t="s">
        <v>795</v>
      </c>
      <c r="B385" s="150" t="s">
        <v>795</v>
      </c>
      <c r="C385" s="150" t="s">
        <v>795</v>
      </c>
      <c r="D385" s="151" t="s">
        <v>795</v>
      </c>
      <c r="E385" s="209" t="s">
        <v>795</v>
      </c>
      <c r="F385" s="151" t="s">
        <v>795</v>
      </c>
      <c r="G385" s="209" t="s">
        <v>795</v>
      </c>
      <c r="H385" s="151" t="s">
        <v>795</v>
      </c>
      <c r="I385" s="341" t="s">
        <v>795</v>
      </c>
      <c r="J385" s="151" t="s">
        <v>795</v>
      </c>
      <c r="K385" s="209" t="s">
        <v>795</v>
      </c>
    </row>
    <row r="386" spans="1:11" x14ac:dyDescent="0.25">
      <c r="A386" s="150" t="s">
        <v>795</v>
      </c>
      <c r="B386" s="150" t="s">
        <v>795</v>
      </c>
      <c r="C386" s="150" t="s">
        <v>795</v>
      </c>
      <c r="D386" s="151" t="s">
        <v>795</v>
      </c>
      <c r="E386" s="209" t="s">
        <v>795</v>
      </c>
      <c r="F386" s="151" t="s">
        <v>795</v>
      </c>
      <c r="G386" s="209" t="s">
        <v>795</v>
      </c>
      <c r="H386" s="151" t="s">
        <v>795</v>
      </c>
      <c r="I386" s="341" t="s">
        <v>795</v>
      </c>
      <c r="J386" s="151" t="s">
        <v>795</v>
      </c>
      <c r="K386" s="209" t="s">
        <v>795</v>
      </c>
    </row>
    <row r="387" spans="1:11" x14ac:dyDescent="0.25">
      <c r="A387" s="150" t="s">
        <v>795</v>
      </c>
      <c r="B387" s="150" t="s">
        <v>795</v>
      </c>
      <c r="C387" s="150" t="s">
        <v>795</v>
      </c>
      <c r="D387" s="151" t="s">
        <v>795</v>
      </c>
      <c r="E387" s="209" t="s">
        <v>795</v>
      </c>
      <c r="F387" s="151" t="s">
        <v>795</v>
      </c>
      <c r="G387" s="209" t="s">
        <v>795</v>
      </c>
      <c r="H387" s="151" t="s">
        <v>795</v>
      </c>
      <c r="I387" s="341" t="s">
        <v>795</v>
      </c>
      <c r="J387" s="151" t="s">
        <v>795</v>
      </c>
      <c r="K387" s="209" t="s">
        <v>795</v>
      </c>
    </row>
    <row r="388" spans="1:11" x14ac:dyDescent="0.25">
      <c r="A388" s="150" t="s">
        <v>795</v>
      </c>
      <c r="B388" s="150" t="s">
        <v>795</v>
      </c>
      <c r="C388" s="150" t="s">
        <v>795</v>
      </c>
      <c r="D388" s="151" t="s">
        <v>795</v>
      </c>
      <c r="E388" s="209" t="s">
        <v>795</v>
      </c>
      <c r="F388" s="151" t="s">
        <v>795</v>
      </c>
      <c r="G388" s="209" t="s">
        <v>795</v>
      </c>
      <c r="H388" s="151" t="s">
        <v>795</v>
      </c>
      <c r="I388" s="341" t="s">
        <v>795</v>
      </c>
      <c r="J388" s="151" t="s">
        <v>795</v>
      </c>
      <c r="K388" s="209" t="s">
        <v>795</v>
      </c>
    </row>
    <row r="389" spans="1:11" x14ac:dyDescent="0.25">
      <c r="A389" s="150" t="s">
        <v>795</v>
      </c>
      <c r="B389" s="150" t="s">
        <v>795</v>
      </c>
      <c r="C389" s="150" t="s">
        <v>795</v>
      </c>
      <c r="D389" s="151" t="s">
        <v>795</v>
      </c>
      <c r="E389" s="209" t="s">
        <v>795</v>
      </c>
      <c r="F389" s="151" t="s">
        <v>795</v>
      </c>
      <c r="G389" s="209" t="s">
        <v>795</v>
      </c>
      <c r="H389" s="151" t="s">
        <v>795</v>
      </c>
      <c r="I389" s="341" t="s">
        <v>795</v>
      </c>
      <c r="J389" s="151" t="s">
        <v>795</v>
      </c>
      <c r="K389" s="209" t="s">
        <v>795</v>
      </c>
    </row>
    <row r="390" spans="1:11" x14ac:dyDescent="0.25">
      <c r="A390" s="150" t="s">
        <v>795</v>
      </c>
      <c r="B390" s="150" t="s">
        <v>795</v>
      </c>
      <c r="C390" s="150" t="s">
        <v>795</v>
      </c>
      <c r="D390" s="151" t="s">
        <v>795</v>
      </c>
      <c r="E390" s="209" t="s">
        <v>795</v>
      </c>
      <c r="F390" s="151" t="s">
        <v>795</v>
      </c>
      <c r="G390" s="209" t="s">
        <v>795</v>
      </c>
      <c r="H390" s="151" t="s">
        <v>795</v>
      </c>
      <c r="I390" s="341" t="s">
        <v>795</v>
      </c>
      <c r="J390" s="151" t="s">
        <v>795</v>
      </c>
      <c r="K390" s="209" t="s">
        <v>795</v>
      </c>
    </row>
    <row r="391" spans="1:11" x14ac:dyDescent="0.25">
      <c r="A391" s="150" t="s">
        <v>795</v>
      </c>
      <c r="B391" s="150" t="s">
        <v>795</v>
      </c>
      <c r="C391" s="150" t="s">
        <v>795</v>
      </c>
      <c r="D391" s="151" t="s">
        <v>795</v>
      </c>
      <c r="E391" s="209" t="s">
        <v>795</v>
      </c>
      <c r="F391" s="151" t="s">
        <v>795</v>
      </c>
      <c r="G391" s="209" t="s">
        <v>795</v>
      </c>
      <c r="H391" s="151" t="s">
        <v>795</v>
      </c>
      <c r="I391" s="341" t="s">
        <v>795</v>
      </c>
      <c r="J391" s="151" t="s">
        <v>795</v>
      </c>
      <c r="K391" s="209" t="s">
        <v>795</v>
      </c>
    </row>
    <row r="392" spans="1:11" x14ac:dyDescent="0.25">
      <c r="A392" s="150" t="s">
        <v>795</v>
      </c>
      <c r="B392" s="150" t="s">
        <v>795</v>
      </c>
      <c r="C392" s="150" t="s">
        <v>795</v>
      </c>
      <c r="D392" s="151" t="s">
        <v>795</v>
      </c>
      <c r="E392" s="209" t="s">
        <v>795</v>
      </c>
      <c r="F392" s="151" t="s">
        <v>795</v>
      </c>
      <c r="G392" s="209" t="s">
        <v>795</v>
      </c>
      <c r="H392" s="151" t="s">
        <v>795</v>
      </c>
      <c r="I392" s="341" t="s">
        <v>795</v>
      </c>
      <c r="J392" s="151" t="s">
        <v>795</v>
      </c>
      <c r="K392" s="209" t="s">
        <v>795</v>
      </c>
    </row>
    <row r="393" spans="1:11" x14ac:dyDescent="0.25">
      <c r="A393" s="150" t="s">
        <v>795</v>
      </c>
      <c r="B393" s="150" t="s">
        <v>795</v>
      </c>
      <c r="C393" s="150" t="s">
        <v>795</v>
      </c>
      <c r="D393" s="151" t="s">
        <v>795</v>
      </c>
      <c r="E393" s="209" t="s">
        <v>795</v>
      </c>
      <c r="F393" s="151" t="s">
        <v>795</v>
      </c>
      <c r="G393" s="209" t="s">
        <v>795</v>
      </c>
      <c r="H393" s="151" t="s">
        <v>795</v>
      </c>
      <c r="I393" s="341" t="s">
        <v>795</v>
      </c>
      <c r="J393" s="151" t="s">
        <v>795</v>
      </c>
      <c r="K393" s="209" t="s">
        <v>795</v>
      </c>
    </row>
    <row r="394" spans="1:11" x14ac:dyDescent="0.25">
      <c r="A394" s="150" t="s">
        <v>795</v>
      </c>
      <c r="B394" s="150" t="s">
        <v>795</v>
      </c>
      <c r="C394" s="150" t="s">
        <v>795</v>
      </c>
      <c r="D394" s="151" t="s">
        <v>795</v>
      </c>
      <c r="E394" s="209" t="s">
        <v>795</v>
      </c>
      <c r="F394" s="151" t="s">
        <v>795</v>
      </c>
      <c r="G394" s="209" t="s">
        <v>795</v>
      </c>
      <c r="H394" s="151" t="s">
        <v>795</v>
      </c>
      <c r="I394" s="341" t="s">
        <v>795</v>
      </c>
      <c r="J394" s="151" t="s">
        <v>795</v>
      </c>
      <c r="K394" s="209" t="s">
        <v>795</v>
      </c>
    </row>
    <row r="395" spans="1:11" x14ac:dyDescent="0.25">
      <c r="A395" s="150" t="s">
        <v>795</v>
      </c>
      <c r="B395" s="150" t="s">
        <v>795</v>
      </c>
      <c r="C395" s="150" t="s">
        <v>795</v>
      </c>
      <c r="D395" s="151" t="s">
        <v>795</v>
      </c>
      <c r="E395" s="209" t="s">
        <v>795</v>
      </c>
      <c r="F395" s="151" t="s">
        <v>795</v>
      </c>
      <c r="G395" s="209" t="s">
        <v>795</v>
      </c>
      <c r="H395" s="151" t="s">
        <v>795</v>
      </c>
      <c r="I395" s="341" t="s">
        <v>795</v>
      </c>
      <c r="J395" s="151" t="s">
        <v>795</v>
      </c>
      <c r="K395" s="209" t="s">
        <v>795</v>
      </c>
    </row>
    <row r="396" spans="1:11" x14ac:dyDescent="0.25">
      <c r="A396" s="150" t="s">
        <v>795</v>
      </c>
      <c r="B396" s="150" t="s">
        <v>795</v>
      </c>
      <c r="C396" s="150" t="s">
        <v>795</v>
      </c>
      <c r="D396" s="151" t="s">
        <v>795</v>
      </c>
      <c r="E396" s="209" t="s">
        <v>795</v>
      </c>
      <c r="F396" s="151" t="s">
        <v>795</v>
      </c>
      <c r="G396" s="209" t="s">
        <v>795</v>
      </c>
      <c r="H396" s="151" t="s">
        <v>795</v>
      </c>
      <c r="I396" s="341" t="s">
        <v>795</v>
      </c>
      <c r="J396" s="151" t="s">
        <v>795</v>
      </c>
      <c r="K396" s="209" t="s">
        <v>795</v>
      </c>
    </row>
    <row r="397" spans="1:11" x14ac:dyDescent="0.25">
      <c r="A397" s="150" t="s">
        <v>795</v>
      </c>
      <c r="B397" s="150" t="s">
        <v>795</v>
      </c>
      <c r="C397" s="150" t="s">
        <v>795</v>
      </c>
      <c r="D397" s="151" t="s">
        <v>795</v>
      </c>
      <c r="E397" s="209" t="s">
        <v>795</v>
      </c>
      <c r="F397" s="151" t="s">
        <v>795</v>
      </c>
      <c r="G397" s="209" t="s">
        <v>795</v>
      </c>
      <c r="H397" s="151" t="s">
        <v>795</v>
      </c>
      <c r="I397" s="341" t="s">
        <v>795</v>
      </c>
      <c r="J397" s="151" t="s">
        <v>795</v>
      </c>
      <c r="K397" s="209" t="s">
        <v>795</v>
      </c>
    </row>
    <row r="398" spans="1:11" x14ac:dyDescent="0.25">
      <c r="A398" s="150" t="s">
        <v>795</v>
      </c>
      <c r="B398" s="150" t="s">
        <v>795</v>
      </c>
      <c r="C398" s="150" t="s">
        <v>795</v>
      </c>
      <c r="D398" s="151" t="s">
        <v>795</v>
      </c>
      <c r="E398" s="209" t="s">
        <v>795</v>
      </c>
      <c r="F398" s="151" t="s">
        <v>795</v>
      </c>
      <c r="G398" s="209" t="s">
        <v>795</v>
      </c>
      <c r="H398" s="151" t="s">
        <v>795</v>
      </c>
      <c r="I398" s="341" t="s">
        <v>795</v>
      </c>
      <c r="J398" s="151" t="s">
        <v>795</v>
      </c>
      <c r="K398" s="209" t="s">
        <v>795</v>
      </c>
    </row>
    <row r="399" spans="1:11" x14ac:dyDescent="0.25">
      <c r="A399" s="150" t="s">
        <v>795</v>
      </c>
      <c r="B399" s="150" t="s">
        <v>795</v>
      </c>
      <c r="C399" s="150" t="s">
        <v>795</v>
      </c>
      <c r="D399" s="151" t="s">
        <v>795</v>
      </c>
      <c r="E399" s="209" t="s">
        <v>795</v>
      </c>
      <c r="F399" s="151" t="s">
        <v>795</v>
      </c>
      <c r="G399" s="209" t="s">
        <v>795</v>
      </c>
      <c r="H399" s="151" t="s">
        <v>795</v>
      </c>
      <c r="I399" s="341" t="s">
        <v>795</v>
      </c>
      <c r="J399" s="151" t="s">
        <v>795</v>
      </c>
      <c r="K399" s="209" t="s">
        <v>795</v>
      </c>
    </row>
    <row r="400" spans="1:11" x14ac:dyDescent="0.25">
      <c r="A400" s="150" t="s">
        <v>795</v>
      </c>
      <c r="B400" s="150" t="s">
        <v>795</v>
      </c>
      <c r="C400" s="150" t="s">
        <v>795</v>
      </c>
      <c r="D400" s="151" t="s">
        <v>795</v>
      </c>
      <c r="E400" s="209" t="s">
        <v>795</v>
      </c>
      <c r="F400" s="151" t="s">
        <v>795</v>
      </c>
      <c r="G400" s="209" t="s">
        <v>795</v>
      </c>
      <c r="H400" s="151" t="s">
        <v>795</v>
      </c>
      <c r="I400" s="341" t="s">
        <v>795</v>
      </c>
      <c r="J400" s="151" t="s">
        <v>795</v>
      </c>
      <c r="K400" s="209" t="s">
        <v>795</v>
      </c>
    </row>
    <row r="401" spans="1:11" x14ac:dyDescent="0.25">
      <c r="A401" s="150" t="s">
        <v>795</v>
      </c>
      <c r="B401" s="150" t="s">
        <v>795</v>
      </c>
      <c r="C401" s="150" t="s">
        <v>795</v>
      </c>
      <c r="D401" s="151" t="s">
        <v>795</v>
      </c>
      <c r="E401" s="209" t="s">
        <v>795</v>
      </c>
      <c r="F401" s="151" t="s">
        <v>795</v>
      </c>
      <c r="G401" s="209" t="s">
        <v>795</v>
      </c>
      <c r="H401" s="151" t="s">
        <v>795</v>
      </c>
      <c r="I401" s="341" t="s">
        <v>795</v>
      </c>
      <c r="J401" s="151" t="s">
        <v>795</v>
      </c>
      <c r="K401" s="209" t="s">
        <v>795</v>
      </c>
    </row>
    <row r="402" spans="1:11" x14ac:dyDescent="0.25">
      <c r="A402" s="150" t="s">
        <v>795</v>
      </c>
      <c r="B402" s="150" t="s">
        <v>795</v>
      </c>
      <c r="C402" s="150" t="s">
        <v>795</v>
      </c>
      <c r="D402" s="151" t="s">
        <v>795</v>
      </c>
      <c r="E402" s="209" t="s">
        <v>795</v>
      </c>
      <c r="F402" s="151" t="s">
        <v>795</v>
      </c>
      <c r="G402" s="209" t="s">
        <v>795</v>
      </c>
      <c r="H402" s="151" t="s">
        <v>795</v>
      </c>
      <c r="I402" s="341" t="s">
        <v>795</v>
      </c>
      <c r="J402" s="151" t="s">
        <v>795</v>
      </c>
      <c r="K402" s="209" t="s">
        <v>795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11</vt:i4>
      </vt:variant>
    </vt:vector>
  </HeadingPairs>
  <TitlesOfParts>
    <vt:vector size="17" baseType="lpstr">
      <vt:lpstr>3B</vt:lpstr>
      <vt:lpstr>D1</vt:lpstr>
      <vt:lpstr>D2</vt:lpstr>
      <vt:lpstr>5 Quilles</vt:lpstr>
      <vt:lpstr>Reference</vt:lpstr>
      <vt:lpstr>Licenciés</vt:lpstr>
      <vt:lpstr>Bande</vt:lpstr>
      <vt:lpstr>Bandes3</vt:lpstr>
      <vt:lpstr>Cadre</vt:lpstr>
      <vt:lpstr>Classement</vt:lpstr>
      <vt:lpstr>Clubs</vt:lpstr>
      <vt:lpstr>Equipe</vt:lpstr>
      <vt:lpstr>Format</vt:lpstr>
      <vt:lpstr>journee</vt:lpstr>
      <vt:lpstr>Libre</vt:lpstr>
      <vt:lpstr>'5 Quilles'!OLE_LINK2</vt:lpstr>
      <vt:lpstr>poules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Billard</cp:lastModifiedBy>
  <cp:lastPrinted>2026-08-23T14:33:49Z</cp:lastPrinted>
  <dcterms:created xsi:type="dcterms:W3CDTF">2026-08-18T12:17:24Z</dcterms:created>
  <dcterms:modified xsi:type="dcterms:W3CDTF">2026-08-30T11:56:25Z</dcterms:modified>
</cp:coreProperties>
</file>